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User-Audit\Audit-Paper - สำนักฯ 7\งบการเงินปี [2567-2024]\ตลาดหลักทรัพย์\ไตรามาส 4 (ธ.ค.)\ภาษาไทย\"/>
    </mc:Choice>
  </mc:AlternateContent>
  <xr:revisionPtr revIDLastSave="0" documentId="13_ncr:1_{56DB17C1-A235-4AD4-AFB0-0972D407C159}" xr6:coauthVersionLast="47" xr6:coauthVersionMax="47" xr10:uidLastSave="{00000000-0000-0000-0000-000000000000}"/>
  <bookViews>
    <workbookView xWindow="-120" yWindow="-120" windowWidth="29040" windowHeight="15840" tabRatio="799" activeTab="3" xr2:uid="{00000000-000D-0000-FFFF-FFFF00000000}"/>
  </bookViews>
  <sheets>
    <sheet name="งบฐานะการเงิน" sheetId="15" r:id="rId1"/>
    <sheet name="งบกำไรขาดทุน" sheetId="21" r:id="rId2"/>
    <sheet name="งบการเปลี่ยนแปลง" sheetId="17" r:id="rId3"/>
    <sheet name="งบกระแสเงินสด " sheetId="22" r:id="rId4"/>
  </sheets>
  <definedNames>
    <definedName name="_xlnm.Print_Area" localSheetId="3">'งบกระแสเงินสด '!$A$1:$K$77</definedName>
    <definedName name="_xlnm.Print_Area" localSheetId="2">งบการเปลี่ยนแปลง!$A$1:$L$27</definedName>
    <definedName name="_xlnm.Print_Area" localSheetId="1">งบกำไรขาดทุน!$A$1:$J$33</definedName>
    <definedName name="_xlnm.Print_Area" localSheetId="0">งบฐานะการเงิน!$A$1:$J$91</definedName>
  </definedNames>
  <calcPr calcId="181029"/>
</workbook>
</file>

<file path=xl/calcChain.xml><?xml version="1.0" encoding="utf-8"?>
<calcChain xmlns="http://schemas.openxmlformats.org/spreadsheetml/2006/main">
  <c r="I31" i="22" l="1"/>
  <c r="I43" i="22" s="1"/>
  <c r="K11" i="22" l="1"/>
  <c r="K31" i="22" s="1"/>
  <c r="K43" i="22" s="1"/>
  <c r="L19" i="17" l="1"/>
  <c r="L23" i="17" l="1"/>
  <c r="J24" i="17"/>
  <c r="L11" i="17" l="1"/>
  <c r="L12" i="17"/>
  <c r="K58" i="22"/>
  <c r="K50" i="22"/>
  <c r="L10" i="17"/>
  <c r="L13" i="17"/>
  <c r="L15" i="17"/>
  <c r="L16" i="17"/>
  <c r="J28" i="21"/>
  <c r="H28" i="21"/>
  <c r="H83" i="15"/>
  <c r="J83" i="15"/>
  <c r="J61" i="15"/>
  <c r="H61" i="15"/>
  <c r="K59" i="22" l="1"/>
  <c r="K61" i="22" s="1"/>
  <c r="O61" i="22" s="1"/>
  <c r="H17" i="15" l="1"/>
  <c r="J17" i="15"/>
  <c r="I58" i="22"/>
  <c r="J17" i="17" l="1"/>
  <c r="J18" i="17" s="1"/>
  <c r="J54" i="15" l="1"/>
  <c r="J62" i="15" s="1"/>
  <c r="J24" i="15"/>
  <c r="J11" i="21"/>
  <c r="J25" i="15" l="1"/>
  <c r="A2" i="22"/>
  <c r="A35" i="22" s="1"/>
  <c r="A66" i="22" s="1"/>
  <c r="I60" i="22" l="1"/>
  <c r="I50" i="22"/>
  <c r="H16" i="21"/>
  <c r="M16" i="21"/>
  <c r="M11" i="21"/>
  <c r="I59" i="22" l="1"/>
  <c r="I61" i="22" s="1"/>
  <c r="M61" i="22" s="1"/>
  <c r="M17" i="21"/>
  <c r="M19" i="21" l="1"/>
  <c r="M21" i="21" s="1"/>
  <c r="J16" i="21" l="1"/>
  <c r="H11" i="21"/>
  <c r="J17" i="21" l="1"/>
  <c r="J19" i="21" s="1"/>
  <c r="J21" i="21" s="1"/>
  <c r="H17" i="21"/>
  <c r="H19" i="21" s="1"/>
  <c r="H21" i="21" s="1"/>
  <c r="H32" i="21" l="1"/>
  <c r="H29" i="21"/>
  <c r="J29" i="21"/>
  <c r="A2" i="17"/>
  <c r="J84" i="15" l="1"/>
  <c r="L22" i="17" l="1"/>
  <c r="L20" i="17"/>
  <c r="N22" i="17" l="1"/>
  <c r="L24" i="17"/>
  <c r="H54" i="15"/>
  <c r="H62" i="15" s="1"/>
  <c r="H84" i="15" s="1"/>
  <c r="H24" i="15"/>
  <c r="J25" i="17" l="1"/>
  <c r="H24" i="17"/>
  <c r="F24" i="17"/>
  <c r="N15" i="17"/>
  <c r="H17" i="17"/>
  <c r="H18" i="17" s="1"/>
  <c r="H25" i="17" s="1"/>
  <c r="F17" i="17"/>
  <c r="F18" i="17" s="1"/>
  <c r="F25" i="17" s="1"/>
  <c r="L18" i="17" l="1"/>
  <c r="L17" i="17"/>
  <c r="L25" i="17" l="1"/>
  <c r="N25" i="17" s="1"/>
  <c r="N18" i="17"/>
  <c r="H25" i="15"/>
  <c r="H92" i="15" l="1"/>
  <c r="A67" i="15" l="1"/>
  <c r="A36" i="15"/>
  <c r="A69" i="15" l="1"/>
  <c r="A38" i="15" l="1"/>
  <c r="J92" i="15" l="1"/>
</calcChain>
</file>

<file path=xl/sharedStrings.xml><?xml version="1.0" encoding="utf-8"?>
<sst xmlns="http://schemas.openxmlformats.org/spreadsheetml/2006/main" count="191" uniqueCount="165">
  <si>
    <t>สินทรัพย์</t>
  </si>
  <si>
    <t>หมายเหตุ</t>
  </si>
  <si>
    <t>สินทรัพย์หมุนเวียน</t>
  </si>
  <si>
    <t>รวมสินทรัพย์หมุนเวียน</t>
  </si>
  <si>
    <t>รวมสินทรัพย์</t>
  </si>
  <si>
    <t>หนี้สินและส่วนของผู้ถือหุ้น</t>
  </si>
  <si>
    <t>หนี้สินหมุนเวียน</t>
  </si>
  <si>
    <t>รวมหนี้สินหมุนเวียน</t>
  </si>
  <si>
    <t>รวมหนี้สิน</t>
  </si>
  <si>
    <t>ส่วนของผู้ถือหุ้น</t>
  </si>
  <si>
    <t>ทุนเรือนหุ้น</t>
  </si>
  <si>
    <t>ทุนจดทะเบียน</t>
  </si>
  <si>
    <t>รวมหนี้สินและส่วนของผู้ถือหุ้น</t>
  </si>
  <si>
    <t>รายได้</t>
  </si>
  <si>
    <t>รายได้อื่น</t>
  </si>
  <si>
    <t>รวมรายได้</t>
  </si>
  <si>
    <t>ค่าใช้จ่าย</t>
  </si>
  <si>
    <t>รวมค่าใช้จ่าย</t>
  </si>
  <si>
    <t>รวม</t>
  </si>
  <si>
    <t>บาท</t>
  </si>
  <si>
    <t>ทุนที่ออกและชำระแล้ว</t>
  </si>
  <si>
    <t>เงินสดและรายการเทียบเท่าเงินสด</t>
  </si>
  <si>
    <t>รวมส่วนของผู้ถือหุ้น</t>
  </si>
  <si>
    <t>- 8 -</t>
  </si>
  <si>
    <t>- 4 -</t>
  </si>
  <si>
    <t>- 5 -</t>
  </si>
  <si>
    <t>- 7 -</t>
  </si>
  <si>
    <t>- 6 -</t>
  </si>
  <si>
    <t>ค่าใช้จ่ายในการบริหาร</t>
  </si>
  <si>
    <t>หนี้สินและส่วนของผู้ถือหุ้น (ต่อ)</t>
  </si>
  <si>
    <t>กำไรสะสม</t>
  </si>
  <si>
    <t>สินทรัพย์ไม่หมุนเวียน</t>
  </si>
  <si>
    <t>รวมสินทรัพย์ไม่หมุนเวียน</t>
  </si>
  <si>
    <t>สินทรัพย์ไม่หมุนเวียนอื่น</t>
  </si>
  <si>
    <t>สินค้าคงเหลือ</t>
  </si>
  <si>
    <t>งานระหว่างก่อสร้าง</t>
  </si>
  <si>
    <t>สินทรัพย์หมุนเวียนอื่น</t>
  </si>
  <si>
    <t>สินทรัพย์ไม่มีตัวตน</t>
  </si>
  <si>
    <t>ต้นทุนในการจัดจำหน่าย</t>
  </si>
  <si>
    <t>ภาษีเงินได้นิติบุคคลค้างจ่าย</t>
  </si>
  <si>
    <t>ต้นทุนทางการเงิน</t>
  </si>
  <si>
    <t>สินทรัพย์สิทธิการใช้</t>
  </si>
  <si>
    <t>หนี้สินตามสัญญาเช่าส่วนที่ถึงกำหนด</t>
  </si>
  <si>
    <t>ชำระภายในหนึ่งปี</t>
  </si>
  <si>
    <t>หนี้สินไม่หมุนเวียน</t>
  </si>
  <si>
    <t>หนี้สินตามสัญญาเช่า</t>
  </si>
  <si>
    <t>ประมาณการหนี้สินไม่หมุนเวียนสำหรับ</t>
  </si>
  <si>
    <t xml:space="preserve">ผลประโยชน์พนักงาน </t>
  </si>
  <si>
    <t>รวมหนี้สินไม่หมุนเวียน</t>
  </si>
  <si>
    <t>กำไรสุทธิ (บาทต่อหุ้น)</t>
  </si>
  <si>
    <t>งบกระแสเงินสด</t>
  </si>
  <si>
    <t>กระแสเงินสดจากกิจกรรมดำเนินงาน</t>
  </si>
  <si>
    <t>การปรับปรุงต้นทุนทางการเงิน</t>
  </si>
  <si>
    <t>การปรับปรุงด้วยสินค้าคงเหลือ (เพิ่มขึ้น) ลดลง</t>
  </si>
  <si>
    <t>การปรับปรุงด้วยหนี้สินอื่น (เพิ่มขึ้น) ลดลง</t>
  </si>
  <si>
    <t>งบกระแสเงินสด  (ต่อ)</t>
  </si>
  <si>
    <t>กระแสเงินสดสุทธิได้มาจาก (ใช้ไปใน) การดำเนินงาน</t>
  </si>
  <si>
    <t>ภาษีเงินได้รับคืน (จ่ายออก)</t>
  </si>
  <si>
    <t>เงินสดรับดอกเบี้ยรับ</t>
  </si>
  <si>
    <t>เงินสดสุทธิได้มาจาก (ใช้ไปใน) กิจกรรมดำเนินงาน</t>
  </si>
  <si>
    <t>กระแสเงินสดจากกิจกรรมลงทุน</t>
  </si>
  <si>
    <t>เงินสดจ่ายซื้อสินทรัพย์ไม่มีตัวตน</t>
  </si>
  <si>
    <t>เงินสดสุทธิได้มาจาก (ใช้ไปใน) กิจกรรมลงทุน</t>
  </si>
  <si>
    <t>กระแสเงินสดจากกิจกรรมจัดหาเงิน</t>
  </si>
  <si>
    <t>เงินสดสุทธิได้มาจาก (ใช้ไปใน) กิจกรรมจัดหาเงิน</t>
  </si>
  <si>
    <t>เงินสดและรายการเทียบเท่าเงินสดเพิ่มขึ้น (ลดลง) - สุทธิ</t>
  </si>
  <si>
    <t>เงินสดและรายการเทียบเท่าเงินสด ณ วันต้นปี</t>
  </si>
  <si>
    <t>เงินสดและรายการเทียบเท่าเงินสด ณ วันสิ้นปี</t>
  </si>
  <si>
    <t>- 10 -</t>
  </si>
  <si>
    <t>การปรับปรุงด้วยงานระหว่างก่อสร้าง (เพิ่มขึ้น) ลดลง</t>
  </si>
  <si>
    <t>งบกำไรขาดทุนเบ็ดเสร็จ</t>
  </si>
  <si>
    <t>เงินกู้ยืมระยะสั้นจากบุคคลอื่น</t>
  </si>
  <si>
    <t>เจ้าหนี้การค้าและเจ้าหนี้หมุนเวียนอื่น</t>
  </si>
  <si>
    <t>รายได้จากการขายและบริการ</t>
  </si>
  <si>
    <t>ต้นทุนขายและบริการ</t>
  </si>
  <si>
    <t>จัดสรรแล้ว-สำรอง</t>
  </si>
  <si>
    <t>ที่ยังไม่ได้</t>
  </si>
  <si>
    <t>ที่ออกและ</t>
  </si>
  <si>
    <t>ชำระแล้ว</t>
  </si>
  <si>
    <t>ตามกฎหมาย</t>
  </si>
  <si>
    <t>จัดสรร</t>
  </si>
  <si>
    <t>จัดสรรทุนสำรองตามกฎหมาย</t>
  </si>
  <si>
    <t>เงินเบิกเกินบัญชีและเงินกู้ยืมระยะสั้น</t>
  </si>
  <si>
    <t>จากสถาบันการเงิน</t>
  </si>
  <si>
    <t>เงินกู้ยืมระยะยาวจากสถาบันการเงินส่วนที่ถึง</t>
  </si>
  <si>
    <t>กำหนดชำระภายในหนึ่งปี</t>
  </si>
  <si>
    <t>เงินกู้ยืมระยะยาวจากสถาบันการเงิน</t>
  </si>
  <si>
    <t>สินทรัพย์ทางการเงินหมุนเวียนอื่น</t>
  </si>
  <si>
    <t>ปรับรายการที่กระทบกำไรเป็นเงินสดรับ (จ่าย)</t>
  </si>
  <si>
    <t>การปรับปรุงด้วยลูกหนี้การค้าและลูกหนี้หมุนเวียนอื่น (เพิ่มขึ้น) ลดลง</t>
  </si>
  <si>
    <t>การปรับปรุงด้วยประมาณการหนี้สินผลประโยชน์พนักงาน</t>
  </si>
  <si>
    <t>เงินเบิกเกินบัญชีและเงินกู้ยืมระยะสั้นจากสถาบันการเงินเพิ่มขึ้น (ลดลง)</t>
  </si>
  <si>
    <t>เงินสดจ่ายชำระหนี้สินตามสัญญาเช่า</t>
  </si>
  <si>
    <t>- 11 -</t>
  </si>
  <si>
    <t>ประมาณการหนี้สินงานซ่อมหลังการขาย</t>
  </si>
  <si>
    <t>จัดสรรแล้ว - สำรองตามกฏหมาย</t>
  </si>
  <si>
    <t>ยังไม่ได้จัดสรร</t>
  </si>
  <si>
    <t>กำไรจากกิจกรรมดำเนินงาน</t>
  </si>
  <si>
    <t>จ่ายเงินปันผล</t>
  </si>
  <si>
    <t>ก่อนปรับปรุง</t>
  </si>
  <si>
    <t xml:space="preserve">หลังปรับปรุง </t>
  </si>
  <si>
    <t>ลูกหนี้การค้าและลูกหนี้หมุนเวียนอื่น</t>
  </si>
  <si>
    <t>การปรับปรุงด้วยขาดทุน (กำไร) จากการจำหน่ายสินทรัพย์ไม่หมุนเวียน</t>
  </si>
  <si>
    <t>ต้นทุนจ่ายล่วงหน้า</t>
  </si>
  <si>
    <t>การปรับปรุงด้วยต้นทุนจ่ายล่วงหน้า (เพิ่มขึ้น) ลดลง</t>
  </si>
  <si>
    <t>การปรับปรุงด้วยสินทรัพย์หมุนเวียนอื่น (เพิ่มขึ้น) ลดลง</t>
  </si>
  <si>
    <t>การปรับปรุงด้วยสินทรัพย์ไม่หมุนเวียนอื่น (เพิ่มขึ้น) ลดลง</t>
  </si>
  <si>
    <t>บริษัท บางกอก แอสเซท อินเตอร์กรุ๊ป  จำกัด (มหาชน)</t>
  </si>
  <si>
    <t>ยอดคงเหลือ ณ วันที่ 31 ธันวาคม 2566</t>
  </si>
  <si>
    <t>กำไรสำหรับปี 2566</t>
  </si>
  <si>
    <t>ค่าใช้จ่ายภาษีเงินได้</t>
  </si>
  <si>
    <t>เพิ่มทุนหุ้นสามัญ</t>
  </si>
  <si>
    <t>เงินสดจ่ายหนี้สินค่าซ่อมแซมจากการประกันผลงาน</t>
  </si>
  <si>
    <t>เงินสดรับจากการเพิ่มทุน</t>
  </si>
  <si>
    <t>การปรับปรุงจากการไม่ขอคืนภาษี</t>
  </si>
  <si>
    <t>หุ้นสามัญ 210,000,000 หุ้น มูลค่าหุ้นละ 0.50 บาท</t>
  </si>
  <si>
    <t>หุ้นสามัญ 150,000,000 หุ้น มูลค่าหุ้นละ 0.50 บาท</t>
  </si>
  <si>
    <t>กำไรสำหรับปี</t>
  </si>
  <si>
    <t>ณ วันที่ 31 ธันวาคม 2567</t>
  </si>
  <si>
    <t>งบฐานะการเงิน</t>
  </si>
  <si>
    <t>งบฐานะการเงิน (ต่อ)</t>
  </si>
  <si>
    <t>ส่วนปรับปรุงอาคารเช่าและอุปกรณ์</t>
  </si>
  <si>
    <t>ประมาณการหนี้สินค่ารื้อถอน</t>
  </si>
  <si>
    <t>สำหรับปีสิ้นสุดวันที่ 31 ธันวาคม 2567</t>
  </si>
  <si>
    <t>กำไรก่อนภาษีเงินได้</t>
  </si>
  <si>
    <t>กำไรเบ็ดเสร็จอื่น</t>
  </si>
  <si>
    <t>รายการที่จะไม่ถูกจัดประเภทใหม่เข้าไปไว้ในกำไรหรือขาดทุน</t>
  </si>
  <si>
    <t>ผลกำไรจากการวัดมูลค่าใหม่ของผลประโยชน์พนักงานที่กำหนดไว้</t>
  </si>
  <si>
    <t>สุทธิจากภาษีเงินได้</t>
  </si>
  <si>
    <t>รายการที่อาจถูกจัดประเภทใหม่ไว้ในกำไรหรือขาดทุน</t>
  </si>
  <si>
    <t>ในภายหลัง</t>
  </si>
  <si>
    <t>กำไรต่อหุ้น</t>
  </si>
  <si>
    <t>ยอดคงเหลือ ณ วันที่ 31 ธันวาคม 2567</t>
  </si>
  <si>
    <t>กำไรสำหรับปี 2567</t>
  </si>
  <si>
    <t xml:space="preserve">กำไรเบ็ดเสร็จอื่นสำหรับปี </t>
  </si>
  <si>
    <t>กำไรเบ็ดเสร็จ</t>
  </si>
  <si>
    <t>รวมกำไรเบ็ดเสร็จรวมสำหรับปี</t>
  </si>
  <si>
    <t>ยอดคงเหลือ ณ วันที่ 31 ธันวาคม 2565</t>
  </si>
  <si>
    <t>ข้อมูลกระแสเงินสดเปิดเผยเพิ่มเติม</t>
  </si>
  <si>
    <t xml:space="preserve">รายการที่ไม่ใช่เงินสด </t>
  </si>
  <si>
    <t>1) สินทรัพย์สิทธิการใช้เพิ่มขึ้น โดยไม่ได้จ่ายเป็นเงินสด</t>
  </si>
  <si>
    <t>2) สินทรัพย์สิทธิการใช้เพิ่มขึ้นจากการตั้งประมาณการหนี้สินค่ารื้อถอน</t>
  </si>
  <si>
    <t>การปรับปรุงด้วยค่าใช้จ่ายภาษีเงินได้</t>
  </si>
  <si>
    <t>ค่าเสื่อมราคาและค่าตัดจำหน่าย</t>
  </si>
  <si>
    <t>การปรับปรุงด้วยผลขาดทุนด้านเครดิต</t>
  </si>
  <si>
    <t>การปรับปรุงด้วยเจ้าหนี้การค้าและเจ้าหนี้หมุนเวียนอื่นเพิ่มขึ้น (ลดลง)</t>
  </si>
  <si>
    <t>เงินสดจ่ายชำระเงินกู้ยืมระยะยาวจากสถาบันการเงิน</t>
  </si>
  <si>
    <t>กำไรเบ็ดเสร็จอื่นสำหรับปี</t>
  </si>
  <si>
    <t>กำไรเบ็ดเสร็จรวมสำหรับปี</t>
  </si>
  <si>
    <t>งบการเปลี่ยนแปลงส่วนของผู้ถือหุ้น</t>
  </si>
  <si>
    <t>การปรับปรุงด้วยขาดทุน (กำไร) จากการเปลี่ยนแปลงสัญญาเช่า</t>
  </si>
  <si>
    <t>การปรับปรุงด้วยขาดทุนจากการปรับมูลค่าต้นทุนจ่ายล่วงหน้า (กลับรายการ)</t>
  </si>
  <si>
    <t>- 9 -</t>
  </si>
  <si>
    <t>สินทรัพย์ภาษีเงินได้รอตัดบัญชี</t>
  </si>
  <si>
    <t>การปรับปรุงอื่นด้วยเงินสดที่เกิดจากการลงทุนหรือการให้กู้ยืม</t>
  </si>
  <si>
    <t>การปรับปรุงด้วยผลขาดทุนจากการลดลงของมูลค่าสินทรัพย์</t>
  </si>
  <si>
    <t>การปรับปรุงด้วยประมาณการหนี้สินงานซ่อมหลังการขาย</t>
  </si>
  <si>
    <t>การปรับปรุงด้วยขาดทุนจากการปรับมูลค่าสินค้าคงเหลือ (กลับรายการ)</t>
  </si>
  <si>
    <t>เงินสดรับจากการจำหน่ายส่วนปรับปรุงอาคารเช่าและอุปกรณ์</t>
  </si>
  <si>
    <t>เงินสดจ่ายซื้อส่วนปรับปรุงอาคารเช่าและอุปกรณ์</t>
  </si>
  <si>
    <t>ดอกเบี้ยจ่าย</t>
  </si>
  <si>
    <t>เงินปันผลจ่าย</t>
  </si>
  <si>
    <t>30, 33</t>
  </si>
  <si>
    <t>สินทรัพย์ทางการเงินหมุนเวียนอื่น (เพิ่มขึ้น) ลดลง</t>
  </si>
  <si>
    <t>สินทรัพย์ทางการเงินไม่หมุนเวียนอื่นลดลง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</si>
</sst>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87" formatCode="#,##0_ ;\-#,##0\ "/>
    <numFmt numFmtId="188" formatCode="_-* #,##0_-;\-* #,##0_-;_-* &quot;-&quot;??_-;_-@_-"/>
    <numFmt numFmtId="189" formatCode="#,##0.00\ ;\(#,##0.00\);&quot;- &quot;\ \ \ "/>
    <numFmt numFmtId="190" formatCode="_-* #,##0.00000_-;\-* #,##0.00000_-;_-* &quot;-&quot;?????_-;_-@_-"/>
    <numFmt numFmtId="191" formatCode="_(* #,##0.00_);_(* \(#,##0.00\);_(* &quot;-&quot;?????_);_(@_)"/>
    <numFmt numFmtId="192" formatCode="#,##0.00_);\(#,##0.00\)"/>
    <numFmt numFmtId="193" formatCode="#,##0.00\ ;\(#,##0.00\);&quot;-  &quot;\ \ \ "/>
    <numFmt numFmtId="194" formatCode="_(* #,##0_);_(* \(#,##0\);_(* &quot;-&quot;?????_);_(@_)"/>
  </numFmts>
  <fonts count="15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sz val="15"/>
      <name val="Angsana New"/>
      <family val="1"/>
    </font>
    <font>
      <sz val="14"/>
      <name val="Cordia New"/>
      <family val="2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sz val="16"/>
      <name val="Angsana New"/>
      <family val="1"/>
    </font>
    <font>
      <b/>
      <sz val="16"/>
      <name val="Angsana New"/>
      <family val="1"/>
    </font>
    <font>
      <b/>
      <u/>
      <sz val="16"/>
      <name val="Angsana New"/>
      <family val="1"/>
    </font>
    <font>
      <sz val="14"/>
      <name val="Angsana New"/>
      <family val="1"/>
    </font>
    <font>
      <sz val="13"/>
      <name val="Angsana New"/>
      <family val="1"/>
    </font>
    <font>
      <u/>
      <sz val="16"/>
      <name val="Angsana New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</cellStyleXfs>
  <cellXfs count="152">
    <xf numFmtId="0" fontId="0" fillId="0" borderId="0" xfId="0"/>
    <xf numFmtId="43" fontId="6" fillId="0" borderId="0" xfId="5" applyFont="1" applyFill="1" applyAlignment="1">
      <alignment vertical="center"/>
    </xf>
    <xf numFmtId="43" fontId="8" fillId="0" borderId="0" xfId="1" applyFont="1" applyFill="1" applyAlignment="1">
      <alignment vertical="center"/>
    </xf>
    <xf numFmtId="187" fontId="8" fillId="0" borderId="0" xfId="1" applyNumberFormat="1" applyFont="1" applyFill="1" applyAlignment="1">
      <alignment vertical="center"/>
    </xf>
    <xf numFmtId="188" fontId="8" fillId="0" borderId="0" xfId="1" applyNumberFormat="1" applyFont="1" applyFill="1" applyBorder="1" applyAlignment="1">
      <alignment vertical="center"/>
    </xf>
    <xf numFmtId="43" fontId="8" fillId="0" borderId="0" xfId="1" applyFont="1" applyFill="1" applyAlignment="1">
      <alignment horizontal="center" vertical="center"/>
    </xf>
    <xf numFmtId="43" fontId="8" fillId="0" borderId="0" xfId="1" applyFont="1" applyFill="1" applyBorder="1" applyAlignment="1">
      <alignment vertical="center"/>
    </xf>
    <xf numFmtId="187" fontId="8" fillId="0" borderId="0" xfId="1" applyNumberFormat="1" applyFont="1" applyFill="1" applyBorder="1" applyAlignment="1">
      <alignment vertical="center"/>
    </xf>
    <xf numFmtId="43" fontId="8" fillId="0" borderId="3" xfId="1" applyFont="1" applyFill="1" applyBorder="1" applyAlignment="1">
      <alignment horizontal="center" vertical="center"/>
    </xf>
    <xf numFmtId="43" fontId="8" fillId="0" borderId="5" xfId="1" applyFont="1" applyFill="1" applyBorder="1" applyAlignment="1">
      <alignment vertical="center"/>
    </xf>
    <xf numFmtId="43" fontId="8" fillId="0" borderId="1" xfId="1" applyFont="1" applyFill="1" applyBorder="1" applyAlignment="1">
      <alignment horizontal="center" vertical="center"/>
    </xf>
    <xf numFmtId="188" fontId="8" fillId="0" borderId="0" xfId="1" applyNumberFormat="1" applyFont="1" applyFill="1" applyAlignment="1">
      <alignment vertical="center"/>
    </xf>
    <xf numFmtId="1" fontId="8" fillId="0" borderId="0" xfId="1" applyNumberFormat="1" applyFont="1" applyFill="1" applyBorder="1" applyAlignment="1">
      <alignment horizontal="right" vertical="center"/>
    </xf>
    <xf numFmtId="43" fontId="8" fillId="0" borderId="5" xfId="1" applyFont="1" applyFill="1" applyBorder="1" applyAlignment="1">
      <alignment horizontal="center" vertical="center"/>
    </xf>
    <xf numFmtId="43" fontId="8" fillId="0" borderId="0" xfId="1" applyFont="1" applyFill="1" applyBorder="1" applyAlignment="1">
      <alignment horizontal="center" vertical="center"/>
    </xf>
    <xf numFmtId="43" fontId="8" fillId="0" borderId="3" xfId="1" applyFont="1" applyFill="1" applyBorder="1" applyAlignment="1">
      <alignment horizontal="right" vertical="center"/>
    </xf>
    <xf numFmtId="187" fontId="8" fillId="0" borderId="0" xfId="1" applyNumberFormat="1" applyFont="1" applyFill="1" applyAlignment="1">
      <alignment horizontal="right" vertical="center"/>
    </xf>
    <xf numFmtId="187" fontId="8" fillId="0" borderId="0" xfId="1" applyNumberFormat="1" applyFont="1" applyFill="1" applyBorder="1" applyAlignment="1">
      <alignment horizontal="right" vertical="center"/>
    </xf>
    <xf numFmtId="43" fontId="8" fillId="0" borderId="4" xfId="1" applyFont="1" applyFill="1" applyBorder="1" applyAlignment="1">
      <alignment vertical="center"/>
    </xf>
    <xf numFmtId="43" fontId="8" fillId="0" borderId="0" xfId="1" applyFont="1" applyFill="1" applyAlignment="1">
      <alignment horizontal="right" vertical="center"/>
    </xf>
    <xf numFmtId="193" fontId="6" fillId="0" borderId="0" xfId="5" applyNumberFormat="1" applyFont="1" applyFill="1" applyAlignment="1">
      <alignment vertical="center"/>
    </xf>
    <xf numFmtId="190" fontId="6" fillId="0" borderId="0" xfId="5" applyNumberFormat="1" applyFont="1" applyFill="1" applyAlignment="1">
      <alignment vertical="center"/>
    </xf>
    <xf numFmtId="43" fontId="6" fillId="0" borderId="0" xfId="1" applyFont="1" applyFill="1" applyAlignment="1">
      <alignment vertical="center"/>
    </xf>
    <xf numFmtId="40" fontId="8" fillId="0" borderId="0" xfId="1" applyNumberFormat="1" applyFont="1" applyFill="1" applyBorder="1" applyAlignment="1">
      <alignment vertical="center"/>
    </xf>
    <xf numFmtId="43" fontId="8" fillId="0" borderId="0" xfId="1" applyFont="1" applyFill="1" applyBorder="1" applyAlignment="1">
      <alignment horizontal="right" vertical="center"/>
    </xf>
    <xf numFmtId="43" fontId="11" fillId="0" borderId="0" xfId="1" applyFont="1" applyFill="1" applyBorder="1" applyAlignment="1">
      <alignment vertical="center"/>
    </xf>
    <xf numFmtId="189" fontId="11" fillId="0" borderId="0" xfId="1" applyNumberFormat="1" applyFont="1" applyFill="1" applyBorder="1" applyAlignment="1">
      <alignment vertical="center"/>
    </xf>
    <xf numFmtId="188" fontId="8" fillId="0" borderId="0" xfId="1" applyNumberFormat="1" applyFont="1" applyFill="1" applyAlignment="1">
      <alignment vertical="top"/>
    </xf>
    <xf numFmtId="194" fontId="8" fillId="0" borderId="0" xfId="1" applyNumberFormat="1" applyFont="1" applyFill="1" applyBorder="1" applyAlignment="1">
      <alignment vertical="top"/>
    </xf>
    <xf numFmtId="188" fontId="9" fillId="0" borderId="0" xfId="1" applyNumberFormat="1" applyFont="1" applyFill="1" applyAlignment="1">
      <alignment horizontal="center" vertical="top"/>
    </xf>
    <xf numFmtId="49" fontId="8" fillId="0" borderId="0" xfId="1" applyNumberFormat="1" applyFont="1" applyFill="1" applyBorder="1" applyAlignment="1">
      <alignment horizontal="center" vertical="center"/>
    </xf>
    <xf numFmtId="43" fontId="8" fillId="0" borderId="0" xfId="1" applyFont="1" applyFill="1" applyAlignment="1">
      <alignment vertical="top"/>
    </xf>
    <xf numFmtId="188" fontId="9" fillId="0" borderId="0" xfId="1" applyNumberFormat="1" applyFont="1" applyFill="1" applyAlignment="1">
      <alignment vertical="top"/>
    </xf>
    <xf numFmtId="187" fontId="8" fillId="0" borderId="0" xfId="1" applyNumberFormat="1" applyFont="1" applyFill="1" applyAlignment="1">
      <alignment vertical="top"/>
    </xf>
    <xf numFmtId="43" fontId="8" fillId="0" borderId="0" xfId="1" applyFont="1" applyFill="1" applyAlignment="1">
      <alignment horizontal="center" vertical="top"/>
    </xf>
    <xf numFmtId="43" fontId="8" fillId="0" borderId="0" xfId="1" applyFont="1" applyFill="1" applyAlignment="1">
      <alignment horizontal="right" vertical="top"/>
    </xf>
    <xf numFmtId="187" fontId="8" fillId="0" borderId="0" xfId="1" applyNumberFormat="1" applyFont="1" applyFill="1" applyBorder="1" applyAlignment="1">
      <alignment vertical="top"/>
    </xf>
    <xf numFmtId="43" fontId="8" fillId="0" borderId="3" xfId="1" applyFont="1" applyFill="1" applyBorder="1" applyAlignment="1">
      <alignment horizontal="right" vertical="top"/>
    </xf>
    <xf numFmtId="43" fontId="8" fillId="0" borderId="3" xfId="1" applyFont="1" applyFill="1" applyBorder="1" applyAlignment="1">
      <alignment vertical="top"/>
    </xf>
    <xf numFmtId="43" fontId="8" fillId="0" borderId="0" xfId="1" applyFont="1" applyFill="1" applyBorder="1" applyAlignment="1">
      <alignment vertical="top"/>
    </xf>
    <xf numFmtId="43" fontId="8" fillId="0" borderId="0" xfId="1" quotePrefix="1" applyFont="1" applyFill="1" applyAlignment="1">
      <alignment vertical="top"/>
    </xf>
    <xf numFmtId="43" fontId="8" fillId="0" borderId="0" xfId="1" applyFont="1" applyFill="1" applyAlignment="1">
      <alignment horizontal="left" vertical="top"/>
    </xf>
    <xf numFmtId="43" fontId="8" fillId="0" borderId="2" xfId="1" applyFont="1" applyFill="1" applyBorder="1" applyAlignment="1">
      <alignment vertical="top"/>
    </xf>
    <xf numFmtId="43" fontId="8" fillId="0" borderId="0" xfId="1" applyFont="1" applyFill="1" applyBorder="1" applyAlignment="1">
      <alignment horizontal="right" vertical="top"/>
    </xf>
    <xf numFmtId="43" fontId="8" fillId="0" borderId="4" xfId="1" applyFont="1" applyFill="1" applyBorder="1" applyAlignment="1">
      <alignment horizontal="right" vertical="top"/>
    </xf>
    <xf numFmtId="43" fontId="7" fillId="0" borderId="0" xfId="1" applyFont="1" applyFill="1" applyAlignment="1">
      <alignment vertical="center"/>
    </xf>
    <xf numFmtId="43" fontId="6" fillId="0" borderId="0" xfId="7" applyFont="1" applyFill="1" applyAlignment="1">
      <alignment vertical="center"/>
    </xf>
    <xf numFmtId="188" fontId="8" fillId="0" borderId="0" xfId="1" applyNumberFormat="1" applyFont="1" applyFill="1" applyAlignment="1">
      <alignment horizontal="center" vertical="center"/>
    </xf>
    <xf numFmtId="43" fontId="8" fillId="0" borderId="2" xfId="1" applyFont="1" applyFill="1" applyBorder="1" applyAlignment="1">
      <alignment horizontal="right" vertical="center"/>
    </xf>
    <xf numFmtId="43" fontId="8" fillId="0" borderId="2" xfId="1" applyFont="1" applyFill="1" applyBorder="1" applyAlignment="1">
      <alignment vertical="center"/>
    </xf>
    <xf numFmtId="43" fontId="12" fillId="0" borderId="0" xfId="1" applyFont="1" applyFill="1" applyBorder="1" applyAlignment="1">
      <alignment horizontal="right" vertical="center"/>
    </xf>
    <xf numFmtId="43" fontId="8" fillId="0" borderId="1" xfId="1" applyFont="1" applyFill="1" applyBorder="1" applyAlignment="1">
      <alignment horizontal="right" vertical="top"/>
    </xf>
    <xf numFmtId="43" fontId="12" fillId="0" borderId="5" xfId="1" applyFont="1" applyFill="1" applyBorder="1" applyAlignment="1">
      <alignment vertical="center"/>
    </xf>
    <xf numFmtId="43" fontId="12" fillId="0" borderId="0" xfId="1" applyFont="1" applyFill="1" applyBorder="1" applyAlignment="1">
      <alignment vertical="center"/>
    </xf>
    <xf numFmtId="190" fontId="12" fillId="0" borderId="0" xfId="1" applyNumberFormat="1" applyFont="1" applyFill="1" applyBorder="1" applyAlignment="1">
      <alignment vertical="center"/>
    </xf>
    <xf numFmtId="191" fontId="12" fillId="0" borderId="0" xfId="1" applyNumberFormat="1" applyFont="1" applyFill="1" applyBorder="1" applyAlignment="1">
      <alignment vertical="center"/>
    </xf>
    <xf numFmtId="193" fontId="12" fillId="0" borderId="0" xfId="1" applyNumberFormat="1" applyFont="1" applyFill="1" applyBorder="1" applyAlignment="1">
      <alignment vertical="center"/>
    </xf>
    <xf numFmtId="43" fontId="12" fillId="0" borderId="0" xfId="1" applyFont="1" applyFill="1" applyAlignment="1">
      <alignment vertical="center"/>
    </xf>
    <xf numFmtId="190" fontId="12" fillId="0" borderId="2" xfId="1" applyNumberFormat="1" applyFont="1" applyFill="1" applyBorder="1" applyAlignment="1">
      <alignment vertical="center"/>
    </xf>
    <xf numFmtId="43" fontId="12" fillId="0" borderId="2" xfId="1" applyFont="1" applyFill="1" applyBorder="1" applyAlignment="1">
      <alignment vertical="center"/>
    </xf>
    <xf numFmtId="190" fontId="12" fillId="0" borderId="3" xfId="1" applyNumberFormat="1" applyFont="1" applyFill="1" applyBorder="1" applyAlignment="1">
      <alignment vertical="center"/>
    </xf>
    <xf numFmtId="43" fontId="12" fillId="0" borderId="1" xfId="1" applyFont="1" applyFill="1" applyBorder="1" applyAlignment="1">
      <alignment vertical="center"/>
    </xf>
    <xf numFmtId="189" fontId="12" fillId="0" borderId="0" xfId="1" applyNumberFormat="1" applyFont="1" applyFill="1" applyBorder="1" applyAlignment="1">
      <alignment vertical="center"/>
    </xf>
    <xf numFmtId="43" fontId="8" fillId="0" borderId="0" xfId="5" applyFont="1" applyFill="1" applyAlignment="1">
      <alignment vertical="center"/>
    </xf>
    <xf numFmtId="43" fontId="8" fillId="0" borderId="0" xfId="5" applyFont="1" applyFill="1" applyBorder="1" applyAlignment="1">
      <alignment vertical="center"/>
    </xf>
    <xf numFmtId="43" fontId="8" fillId="0" borderId="3" xfId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3" applyFont="1" applyAlignment="1">
      <alignment vertical="center"/>
    </xf>
    <xf numFmtId="188" fontId="8" fillId="0" borderId="0" xfId="0" applyNumberFormat="1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191" fontId="8" fillId="0" borderId="0" xfId="4" applyNumberFormat="1" applyFont="1" applyAlignment="1">
      <alignment vertical="top"/>
    </xf>
    <xf numFmtId="191" fontId="8" fillId="0" borderId="0" xfId="0" applyNumberFormat="1" applyFont="1" applyAlignment="1">
      <alignment vertical="center"/>
    </xf>
    <xf numFmtId="43" fontId="8" fillId="0" borderId="0" xfId="0" applyNumberFormat="1" applyFont="1" applyAlignment="1">
      <alignment vertical="center"/>
    </xf>
    <xf numFmtId="0" fontId="8" fillId="0" borderId="0" xfId="4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188" fontId="8" fillId="0" borderId="0" xfId="0" applyNumberFormat="1" applyFont="1" applyAlignment="1">
      <alignment vertical="center"/>
    </xf>
    <xf numFmtId="0" fontId="6" fillId="0" borderId="0" xfId="4" applyFont="1" applyAlignment="1">
      <alignment vertical="center"/>
    </xf>
    <xf numFmtId="3" fontId="6" fillId="0" borderId="0" xfId="4" applyNumberFormat="1" applyFont="1" applyAlignment="1">
      <alignment vertical="center"/>
    </xf>
    <xf numFmtId="3" fontId="13" fillId="0" borderId="0" xfId="4" applyNumberFormat="1" applyFont="1" applyAlignment="1">
      <alignment vertical="center"/>
    </xf>
    <xf numFmtId="3" fontId="8" fillId="0" borderId="0" xfId="4" applyNumberFormat="1" applyFont="1" applyAlignment="1">
      <alignment vertical="center"/>
    </xf>
    <xf numFmtId="3" fontId="8" fillId="0" borderId="0" xfId="4" applyNumberFormat="1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40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0" fontId="12" fillId="0" borderId="2" xfId="0" applyNumberFormat="1" applyFont="1" applyBorder="1" applyAlignment="1">
      <alignment horizontal="center" vertical="center"/>
    </xf>
    <xf numFmtId="40" fontId="12" fillId="0" borderId="0" xfId="0" applyNumberFormat="1" applyFont="1" applyAlignment="1">
      <alignment horizontal="center" vertical="center"/>
    </xf>
    <xf numFmtId="0" fontId="12" fillId="0" borderId="0" xfId="0" quotePrefix="1" applyFont="1" applyAlignment="1">
      <alignment horizontal="left" vertical="center"/>
    </xf>
    <xf numFmtId="17" fontId="12" fillId="0" borderId="0" xfId="0" applyNumberFormat="1" applyFont="1" applyAlignment="1">
      <alignment vertical="center"/>
    </xf>
    <xf numFmtId="43" fontId="12" fillId="0" borderId="0" xfId="0" applyNumberFormat="1" applyFont="1" applyAlignment="1">
      <alignment vertical="center"/>
    </xf>
    <xf numFmtId="2" fontId="12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quotePrefix="1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vertical="center"/>
    </xf>
    <xf numFmtId="43" fontId="11" fillId="0" borderId="0" xfId="0" applyNumberFormat="1" applyFont="1" applyAlignment="1">
      <alignment vertical="center"/>
    </xf>
    <xf numFmtId="40" fontId="8" fillId="0" borderId="0" xfId="0" applyNumberFormat="1" applyFont="1" applyAlignment="1">
      <alignment horizontal="center" vertical="center"/>
    </xf>
    <xf numFmtId="40" fontId="8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17" fontId="8" fillId="0" borderId="0" xfId="0" applyNumberFormat="1" applyFont="1" applyAlignment="1">
      <alignment vertical="center"/>
    </xf>
    <xf numFmtId="0" fontId="8" fillId="0" borderId="0" xfId="0" applyFont="1" applyAlignment="1">
      <alignment vertical="top"/>
    </xf>
    <xf numFmtId="0" fontId="8" fillId="0" borderId="5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43" fontId="8" fillId="0" borderId="0" xfId="0" applyNumberFormat="1" applyFont="1" applyAlignment="1">
      <alignment vertical="top"/>
    </xf>
    <xf numFmtId="0" fontId="8" fillId="0" borderId="0" xfId="0" quotePrefix="1" applyFont="1" applyAlignment="1">
      <alignment vertical="top"/>
    </xf>
    <xf numFmtId="0" fontId="8" fillId="0" borderId="0" xfId="4" applyFont="1" applyAlignment="1">
      <alignment vertical="top"/>
    </xf>
    <xf numFmtId="0" fontId="8" fillId="0" borderId="0" xfId="4" applyFont="1" applyAlignment="1">
      <alignment horizontal="center" vertical="top"/>
    </xf>
    <xf numFmtId="191" fontId="8" fillId="0" borderId="2" xfId="4" applyNumberFormat="1" applyFont="1" applyBorder="1" applyAlignment="1">
      <alignment vertical="top"/>
    </xf>
    <xf numFmtId="191" fontId="8" fillId="0" borderId="0" xfId="0" applyNumberFormat="1" applyFont="1" applyAlignment="1">
      <alignment vertical="top"/>
    </xf>
    <xf numFmtId="188" fontId="6" fillId="0" borderId="0" xfId="5" applyNumberFormat="1" applyFont="1" applyFill="1" applyAlignment="1">
      <alignment vertical="center"/>
    </xf>
    <xf numFmtId="190" fontId="8" fillId="0" borderId="0" xfId="1" applyNumberFormat="1" applyFont="1" applyFill="1" applyBorder="1" applyAlignment="1">
      <alignment horizontal="right" vertical="center"/>
    </xf>
    <xf numFmtId="193" fontId="6" fillId="0" borderId="0" xfId="5" applyNumberFormat="1" applyFont="1" applyFill="1" applyBorder="1" applyAlignment="1">
      <alignment vertical="center"/>
    </xf>
    <xf numFmtId="43" fontId="6" fillId="0" borderId="0" xfId="5" applyFont="1" applyFill="1" applyBorder="1" applyAlignment="1">
      <alignment vertical="center"/>
    </xf>
    <xf numFmtId="189" fontId="8" fillId="0" borderId="0" xfId="5" applyNumberFormat="1" applyFont="1" applyFill="1" applyBorder="1" applyAlignment="1">
      <alignment vertical="center"/>
    </xf>
    <xf numFmtId="189" fontId="8" fillId="0" borderId="0" xfId="5" applyNumberFormat="1" applyFont="1" applyFill="1" applyAlignment="1">
      <alignment vertical="center"/>
    </xf>
    <xf numFmtId="43" fontId="8" fillId="0" borderId="0" xfId="7" applyFont="1" applyFill="1" applyAlignment="1">
      <alignment vertical="center"/>
    </xf>
    <xf numFmtId="193" fontId="8" fillId="0" borderId="0" xfId="5" applyNumberFormat="1" applyFont="1" applyFill="1" applyAlignment="1">
      <alignment vertical="center"/>
    </xf>
    <xf numFmtId="192" fontId="6" fillId="0" borderId="0" xfId="5" applyNumberFormat="1" applyFont="1" applyFill="1" applyAlignment="1">
      <alignment vertical="center"/>
    </xf>
    <xf numFmtId="190" fontId="8" fillId="0" borderId="2" xfId="1" applyNumberFormat="1" applyFont="1" applyFill="1" applyBorder="1" applyAlignment="1">
      <alignment horizontal="right" vertical="center"/>
    </xf>
    <xf numFmtId="193" fontId="6" fillId="0" borderId="2" xfId="5" applyNumberFormat="1" applyFont="1" applyFill="1" applyBorder="1" applyAlignment="1">
      <alignment vertical="center"/>
    </xf>
    <xf numFmtId="3" fontId="6" fillId="0" borderId="0" xfId="4" applyNumberFormat="1" applyFont="1" applyAlignment="1">
      <alignment horizontal="center" vertical="center"/>
    </xf>
    <xf numFmtId="43" fontId="6" fillId="0" borderId="0" xfId="1" applyFont="1" applyFill="1" applyAlignment="1">
      <alignment horizontal="center" vertical="center"/>
    </xf>
    <xf numFmtId="190" fontId="6" fillId="0" borderId="0" xfId="5" applyNumberFormat="1" applyFont="1" applyFill="1" applyBorder="1" applyAlignment="1">
      <alignment vertical="center"/>
    </xf>
    <xf numFmtId="193" fontId="6" fillId="0" borderId="3" xfId="5" applyNumberFormat="1" applyFont="1" applyFill="1" applyBorder="1" applyAlignment="1">
      <alignment vertical="center"/>
    </xf>
    <xf numFmtId="193" fontId="6" fillId="0" borderId="5" xfId="5" applyNumberFormat="1" applyFont="1" applyFill="1" applyBorder="1" applyAlignment="1">
      <alignment vertical="center"/>
    </xf>
    <xf numFmtId="193" fontId="6" fillId="0" borderId="1" xfId="5" applyNumberFormat="1" applyFont="1" applyFill="1" applyBorder="1" applyAlignment="1">
      <alignment vertical="center"/>
    </xf>
    <xf numFmtId="190" fontId="8" fillId="0" borderId="0" xfId="1" applyNumberFormat="1" applyFont="1" applyFill="1" applyAlignment="1">
      <alignment horizontal="right" vertical="center"/>
    </xf>
    <xf numFmtId="0" fontId="8" fillId="0" borderId="0" xfId="0" quotePrefix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88" fontId="9" fillId="0" borderId="0" xfId="1" applyNumberFormat="1" applyFont="1" applyFill="1" applyAlignment="1">
      <alignment horizontal="center" vertical="center"/>
    </xf>
    <xf numFmtId="188" fontId="10" fillId="0" borderId="0" xfId="1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188" fontId="8" fillId="0" borderId="2" xfId="1" applyNumberFormat="1" applyFont="1" applyFill="1" applyBorder="1" applyAlignment="1">
      <alignment horizontal="center" vertical="center"/>
    </xf>
    <xf numFmtId="188" fontId="8" fillId="0" borderId="0" xfId="0" applyNumberFormat="1" applyFont="1" applyAlignment="1">
      <alignment horizontal="center" vertical="center"/>
    </xf>
    <xf numFmtId="188" fontId="8" fillId="0" borderId="0" xfId="1" quotePrefix="1" applyNumberFormat="1" applyFont="1" applyFill="1" applyAlignment="1">
      <alignment horizontal="center" vertical="top"/>
    </xf>
    <xf numFmtId="188" fontId="9" fillId="0" borderId="0" xfId="1" applyNumberFormat="1" applyFont="1" applyFill="1" applyAlignment="1">
      <alignment horizontal="center" vertical="top"/>
    </xf>
    <xf numFmtId="0" fontId="12" fillId="0" borderId="0" xfId="0" applyFont="1" applyAlignment="1">
      <alignment horizontal="center" vertical="center"/>
    </xf>
    <xf numFmtId="188" fontId="8" fillId="0" borderId="0" xfId="1" quotePrefix="1" applyNumberFormat="1" applyFont="1" applyFill="1" applyAlignment="1">
      <alignment horizontal="center" vertical="center"/>
    </xf>
    <xf numFmtId="188" fontId="8" fillId="0" borderId="0" xfId="1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0" fontId="12" fillId="0" borderId="2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3" fontId="7" fillId="0" borderId="0" xfId="4" applyNumberFormat="1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6" fillId="0" borderId="0" xfId="4" quotePrefix="1" applyFont="1" applyAlignment="1">
      <alignment horizontal="center" vertical="center"/>
    </xf>
  </cellXfs>
  <cellStyles count="9">
    <cellStyle name="Comma" xfId="1" builtinId="3"/>
    <cellStyle name="Comma 2" xfId="2" xr:uid="{00000000-0005-0000-0000-000001000000}"/>
    <cellStyle name="Comma 2 2" xfId="5" xr:uid="{BA7ACC93-4903-4070-A756-9A1CACB23ED0}"/>
    <cellStyle name="Comma 3" xfId="6" xr:uid="{A1CF8504-5E12-437F-92BF-134AEA500DE2}"/>
    <cellStyle name="Comma 3 2" xfId="7" xr:uid="{8E2B609C-8CDB-47B0-BCCD-96D7BFF7E33D}"/>
    <cellStyle name="Normal" xfId="0" builtinId="0"/>
    <cellStyle name="Normal 10 2 3" xfId="8" xr:uid="{A5768461-6A28-473D-AB5F-6F228932F3C0}"/>
    <cellStyle name="Normal 2" xfId="4" xr:uid="{E4FABB0E-EF57-4D60-81BB-B148CA0FA846}"/>
    <cellStyle name="Normal_FOCUST2" xfId="3" xr:uid="{00000000-0005-0000-0000-000003000000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92"/>
  <sheetViews>
    <sheetView showGridLines="0" view="pageBreakPreview" topLeftCell="A69" zoomScale="145" zoomScaleNormal="70" zoomScaleSheetLayoutView="145" workbookViewId="0">
      <selection activeCell="F82" sqref="F82"/>
    </sheetView>
  </sheetViews>
  <sheetFormatPr defaultColWidth="9.140625" defaultRowHeight="24" customHeight="1" x14ac:dyDescent="0.5"/>
  <cols>
    <col min="1" max="2" width="2.140625" style="67" customWidth="1"/>
    <col min="3" max="3" width="2.85546875" style="67" customWidth="1"/>
    <col min="4" max="4" width="8.7109375" style="67" customWidth="1"/>
    <col min="5" max="5" width="33.42578125" style="67" customWidth="1"/>
    <col min="6" max="6" width="9.5703125" style="67" customWidth="1"/>
    <col min="7" max="7" width="1.28515625" style="67" customWidth="1"/>
    <col min="8" max="8" width="16.42578125" style="66" customWidth="1"/>
    <col min="9" max="9" width="1.140625" style="67" customWidth="1"/>
    <col min="10" max="10" width="16.42578125" style="11" customWidth="1"/>
    <col min="11" max="11" width="9.140625" style="67"/>
    <col min="12" max="12" width="16.85546875" style="2" bestFit="1" customWidth="1"/>
    <col min="13" max="13" width="14.7109375" style="67" customWidth="1"/>
    <col min="14" max="14" width="9.140625" style="67"/>
    <col min="15" max="15" width="14.28515625" style="67" customWidth="1"/>
    <col min="16" max="16384" width="9.140625" style="67"/>
  </cols>
  <sheetData>
    <row r="1" spans="1:10" ht="24" customHeight="1" x14ac:dyDescent="0.5">
      <c r="A1" s="133" t="s">
        <v>24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ht="24" customHeight="1" x14ac:dyDescent="0.5">
      <c r="A2" s="135" t="s">
        <v>107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10" ht="24" customHeight="1" x14ac:dyDescent="0.5">
      <c r="A3" s="135" t="s">
        <v>119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ht="24" customHeight="1" x14ac:dyDescent="0.5">
      <c r="A4" s="137" t="s">
        <v>118</v>
      </c>
      <c r="B4" s="137"/>
      <c r="C4" s="137"/>
      <c r="D4" s="137"/>
      <c r="E4" s="137"/>
      <c r="F4" s="137"/>
      <c r="G4" s="137"/>
      <c r="H4" s="137"/>
      <c r="I4" s="137"/>
      <c r="J4" s="137"/>
    </row>
    <row r="5" spans="1:10" ht="6.75" customHeight="1" x14ac:dyDescent="0.5">
      <c r="A5" s="68"/>
      <c r="B5" s="68"/>
      <c r="C5" s="68"/>
      <c r="D5" s="68"/>
      <c r="E5" s="68"/>
      <c r="F5" s="68"/>
      <c r="G5" s="68"/>
      <c r="H5" s="68"/>
      <c r="I5" s="68"/>
      <c r="J5" s="68"/>
    </row>
    <row r="6" spans="1:10" ht="24" customHeight="1" x14ac:dyDescent="0.5">
      <c r="A6" s="136" t="s">
        <v>0</v>
      </c>
      <c r="B6" s="136"/>
      <c r="C6" s="136"/>
      <c r="D6" s="136"/>
      <c r="E6" s="136"/>
      <c r="F6" s="136"/>
      <c r="G6" s="136"/>
      <c r="H6" s="136"/>
      <c r="I6" s="136"/>
      <c r="J6" s="136"/>
    </row>
    <row r="7" spans="1:10" ht="21.95" customHeight="1" x14ac:dyDescent="0.5">
      <c r="H7" s="138" t="s">
        <v>19</v>
      </c>
      <c r="I7" s="138"/>
      <c r="J7" s="138"/>
    </row>
    <row r="8" spans="1:10" ht="21.95" customHeight="1" x14ac:dyDescent="0.5">
      <c r="F8" s="30" t="s">
        <v>1</v>
      </c>
      <c r="H8" s="69">
        <v>2567</v>
      </c>
      <c r="J8" s="69">
        <v>2566</v>
      </c>
    </row>
    <row r="9" spans="1:10" ht="21.95" customHeight="1" x14ac:dyDescent="0.5">
      <c r="A9" s="67" t="s">
        <v>2</v>
      </c>
      <c r="F9" s="66"/>
      <c r="G9" s="3"/>
      <c r="I9" s="3"/>
      <c r="J9" s="66"/>
    </row>
    <row r="10" spans="1:10" ht="21.95" customHeight="1" x14ac:dyDescent="0.5">
      <c r="B10" s="67" t="s">
        <v>21</v>
      </c>
      <c r="F10" s="66">
        <v>5</v>
      </c>
      <c r="G10" s="3"/>
      <c r="H10" s="5">
        <v>98260346.450000003</v>
      </c>
      <c r="I10" s="3"/>
      <c r="J10" s="5">
        <v>18298983.23</v>
      </c>
    </row>
    <row r="11" spans="1:10" ht="21.95" customHeight="1" x14ac:dyDescent="0.5">
      <c r="B11" s="67" t="s">
        <v>101</v>
      </c>
      <c r="F11" s="66">
        <v>6</v>
      </c>
      <c r="G11" s="7"/>
      <c r="H11" s="5">
        <v>1893207.74</v>
      </c>
      <c r="I11" s="3"/>
      <c r="J11" s="5">
        <v>3482682.84</v>
      </c>
    </row>
    <row r="12" spans="1:10" ht="21.95" customHeight="1" x14ac:dyDescent="0.5">
      <c r="B12" s="67" t="s">
        <v>34</v>
      </c>
      <c r="F12" s="66">
        <v>7</v>
      </c>
      <c r="G12" s="3"/>
      <c r="H12" s="5">
        <v>30333812.600000001</v>
      </c>
      <c r="I12" s="3"/>
      <c r="J12" s="5">
        <v>41300010.289999999</v>
      </c>
    </row>
    <row r="13" spans="1:10" ht="21.95" customHeight="1" x14ac:dyDescent="0.5">
      <c r="B13" s="67" t="s">
        <v>35</v>
      </c>
      <c r="F13" s="66">
        <v>8</v>
      </c>
      <c r="G13" s="3"/>
      <c r="H13" s="5">
        <v>30173960.82</v>
      </c>
      <c r="I13" s="3"/>
      <c r="J13" s="5">
        <v>85124087.390000001</v>
      </c>
    </row>
    <row r="14" spans="1:10" ht="21.95" customHeight="1" x14ac:dyDescent="0.5">
      <c r="B14" s="67" t="s">
        <v>103</v>
      </c>
      <c r="F14" s="66">
        <v>9</v>
      </c>
      <c r="G14" s="3"/>
      <c r="H14" s="5">
        <v>53185391.240000002</v>
      </c>
      <c r="I14" s="3"/>
      <c r="J14" s="5">
        <v>95359025.480000004</v>
      </c>
    </row>
    <row r="15" spans="1:10" ht="21.95" customHeight="1" x14ac:dyDescent="0.5">
      <c r="B15" s="67" t="s">
        <v>87</v>
      </c>
      <c r="F15" s="66">
        <v>10</v>
      </c>
      <c r="G15" s="3"/>
      <c r="H15" s="5">
        <v>8123.93</v>
      </c>
      <c r="I15" s="3"/>
      <c r="J15" s="5">
        <v>1837873.74</v>
      </c>
    </row>
    <row r="16" spans="1:10" ht="21.95" customHeight="1" x14ac:dyDescent="0.5">
      <c r="B16" s="67" t="s">
        <v>36</v>
      </c>
      <c r="F16" s="66">
        <v>11</v>
      </c>
      <c r="G16" s="3"/>
      <c r="H16" s="5">
        <v>2234992.5299999998</v>
      </c>
      <c r="I16" s="3"/>
      <c r="J16" s="5">
        <v>2320143.0699999998</v>
      </c>
    </row>
    <row r="17" spans="1:10" ht="21.95" customHeight="1" x14ac:dyDescent="0.5">
      <c r="D17" s="67" t="s">
        <v>3</v>
      </c>
      <c r="G17" s="7"/>
      <c r="H17" s="8">
        <f>SUM(H10:H16)</f>
        <v>216089835.31</v>
      </c>
      <c r="I17" s="3"/>
      <c r="J17" s="8">
        <f>SUM(J10:J16)</f>
        <v>247722806.04000002</v>
      </c>
    </row>
    <row r="18" spans="1:10" ht="21.95" customHeight="1" x14ac:dyDescent="0.5">
      <c r="A18" s="67" t="s">
        <v>31</v>
      </c>
      <c r="G18" s="7"/>
      <c r="H18" s="5"/>
      <c r="I18" s="3"/>
      <c r="J18" s="5"/>
    </row>
    <row r="19" spans="1:10" ht="21.95" customHeight="1" x14ac:dyDescent="0.5">
      <c r="B19" s="70" t="s">
        <v>121</v>
      </c>
      <c r="F19" s="66">
        <v>12</v>
      </c>
      <c r="G19" s="7"/>
      <c r="H19" s="5">
        <v>4183986.65</v>
      </c>
      <c r="I19" s="3"/>
      <c r="J19" s="5">
        <v>4247300.68</v>
      </c>
    </row>
    <row r="20" spans="1:10" ht="21.95" customHeight="1" x14ac:dyDescent="0.5">
      <c r="B20" s="70" t="s">
        <v>41</v>
      </c>
      <c r="F20" s="66">
        <v>13</v>
      </c>
      <c r="G20" s="7"/>
      <c r="H20" s="5">
        <v>19120002.489999998</v>
      </c>
      <c r="I20" s="3"/>
      <c r="J20" s="5">
        <v>3344383.92</v>
      </c>
    </row>
    <row r="21" spans="1:10" ht="21.95" customHeight="1" x14ac:dyDescent="0.5">
      <c r="B21" s="70" t="s">
        <v>37</v>
      </c>
      <c r="F21" s="66">
        <v>14</v>
      </c>
      <c r="G21" s="7"/>
      <c r="H21" s="5">
        <v>2604937.84</v>
      </c>
      <c r="I21" s="3"/>
      <c r="J21" s="5">
        <v>2855851.55</v>
      </c>
    </row>
    <row r="22" spans="1:10" ht="21.95" customHeight="1" x14ac:dyDescent="0.5">
      <c r="B22" s="70" t="s">
        <v>153</v>
      </c>
      <c r="F22" s="66">
        <v>15</v>
      </c>
      <c r="G22" s="7"/>
      <c r="H22" s="5">
        <v>792310.49</v>
      </c>
      <c r="I22" s="3"/>
      <c r="J22" s="5">
        <v>1214410.49</v>
      </c>
    </row>
    <row r="23" spans="1:10" ht="21.95" customHeight="1" x14ac:dyDescent="0.5">
      <c r="B23" s="67" t="s">
        <v>33</v>
      </c>
      <c r="F23" s="66"/>
      <c r="G23" s="7"/>
      <c r="H23" s="5">
        <v>1045684.63</v>
      </c>
      <c r="I23" s="3"/>
      <c r="J23" s="5">
        <v>1255776.6200000001</v>
      </c>
    </row>
    <row r="24" spans="1:10" ht="21.95" customHeight="1" x14ac:dyDescent="0.5">
      <c r="D24" s="67" t="s">
        <v>32</v>
      </c>
      <c r="G24" s="7"/>
      <c r="H24" s="8">
        <f>SUM(H19:H23)</f>
        <v>27746922.099999994</v>
      </c>
      <c r="I24" s="3"/>
      <c r="J24" s="8">
        <f>SUM(J19:J23)</f>
        <v>12917723.259999998</v>
      </c>
    </row>
    <row r="25" spans="1:10" ht="21.95" customHeight="1" thickBot="1" x14ac:dyDescent="0.55000000000000004">
      <c r="A25" s="67" t="s">
        <v>4</v>
      </c>
      <c r="H25" s="10">
        <f>H24+H17</f>
        <v>243836757.41</v>
      </c>
      <c r="J25" s="10">
        <f>J24+J17</f>
        <v>260640529.30000001</v>
      </c>
    </row>
    <row r="26" spans="1:10" ht="7.5" customHeight="1" thickTop="1" x14ac:dyDescent="0.5">
      <c r="H26" s="14"/>
      <c r="J26" s="6"/>
    </row>
    <row r="27" spans="1:10" ht="23.1" customHeight="1" x14ac:dyDescent="0.5">
      <c r="A27" s="71"/>
      <c r="B27" s="71"/>
      <c r="C27" s="71"/>
      <c r="D27" s="71"/>
      <c r="E27" s="71"/>
      <c r="F27" s="71"/>
      <c r="G27" s="71"/>
      <c r="H27" s="71"/>
      <c r="I27" s="71"/>
      <c r="J27" s="71"/>
    </row>
    <row r="28" spans="1:10" ht="23.1" customHeight="1" x14ac:dyDescent="0.5">
      <c r="A28" s="71"/>
      <c r="B28" s="71"/>
      <c r="C28" s="71"/>
      <c r="D28" s="71"/>
      <c r="E28" s="71"/>
      <c r="F28" s="71"/>
      <c r="G28" s="71"/>
      <c r="H28" s="71"/>
      <c r="I28" s="71"/>
      <c r="J28" s="71"/>
    </row>
    <row r="29" spans="1:10" ht="23.1" customHeight="1" x14ac:dyDescent="0.5">
      <c r="A29" s="71"/>
      <c r="B29" s="71"/>
      <c r="C29" s="71"/>
      <c r="D29" s="71"/>
      <c r="E29" s="71"/>
      <c r="F29" s="71"/>
      <c r="G29" s="71"/>
      <c r="H29" s="71"/>
      <c r="I29" s="71"/>
      <c r="J29" s="71"/>
    </row>
    <row r="30" spans="1:10" ht="23.1" customHeight="1" x14ac:dyDescent="0.5">
      <c r="A30" s="71"/>
      <c r="B30" s="71"/>
      <c r="C30" s="71"/>
      <c r="D30" s="71"/>
      <c r="E30" s="71"/>
      <c r="F30" s="71"/>
      <c r="G30" s="71"/>
      <c r="H30" s="71"/>
      <c r="I30" s="71"/>
      <c r="J30" s="71"/>
    </row>
    <row r="31" spans="1:10" ht="23.1" customHeight="1" x14ac:dyDescent="0.5">
      <c r="A31" s="71"/>
      <c r="B31" s="71"/>
      <c r="C31" s="71"/>
      <c r="D31" s="71"/>
      <c r="E31" s="71"/>
      <c r="F31" s="71"/>
      <c r="G31" s="71"/>
      <c r="H31" s="71"/>
      <c r="I31" s="71"/>
      <c r="J31" s="71"/>
    </row>
    <row r="32" spans="1:10" ht="23.1" customHeight="1" x14ac:dyDescent="0.5">
      <c r="A32" s="71"/>
      <c r="B32" s="71"/>
      <c r="C32" s="71"/>
      <c r="D32" s="71"/>
      <c r="E32" s="71"/>
      <c r="F32" s="71"/>
      <c r="G32" s="71"/>
      <c r="H32" s="71"/>
      <c r="I32" s="71"/>
      <c r="J32" s="71"/>
    </row>
    <row r="33" spans="1:10" ht="23.1" customHeight="1" x14ac:dyDescent="0.5">
      <c r="A33" s="71"/>
      <c r="B33" s="71"/>
      <c r="C33" s="71"/>
      <c r="D33" s="71"/>
      <c r="E33" s="71"/>
      <c r="F33" s="71"/>
      <c r="G33" s="71"/>
      <c r="H33" s="71"/>
      <c r="I33" s="71"/>
      <c r="J33" s="71"/>
    </row>
    <row r="34" spans="1:10" ht="23.1" customHeight="1" x14ac:dyDescent="0.5">
      <c r="A34" s="71"/>
      <c r="B34" s="71"/>
      <c r="C34" s="71"/>
      <c r="D34" s="71"/>
      <c r="E34" s="71"/>
      <c r="F34" s="71"/>
      <c r="G34" s="71"/>
      <c r="H34" s="71"/>
      <c r="I34" s="71"/>
      <c r="J34" s="71"/>
    </row>
    <row r="35" spans="1:10" ht="24" customHeight="1" x14ac:dyDescent="0.5">
      <c r="A35" s="133" t="s">
        <v>25</v>
      </c>
      <c r="B35" s="134"/>
      <c r="C35" s="134"/>
      <c r="D35" s="134"/>
      <c r="E35" s="134"/>
      <c r="F35" s="134"/>
      <c r="G35" s="134"/>
      <c r="H35" s="134"/>
      <c r="I35" s="134"/>
      <c r="J35" s="134"/>
    </row>
    <row r="36" spans="1:10" ht="24" customHeight="1" x14ac:dyDescent="0.5">
      <c r="A36" s="135" t="str">
        <f>A2</f>
        <v>บริษัท บางกอก แอสเซท อินเตอร์กรุ๊ป  จำกัด (มหาชน)</v>
      </c>
      <c r="B36" s="135"/>
      <c r="C36" s="135"/>
      <c r="D36" s="135"/>
      <c r="E36" s="135"/>
      <c r="F36" s="135"/>
      <c r="G36" s="135"/>
      <c r="H36" s="135"/>
      <c r="I36" s="135"/>
      <c r="J36" s="135"/>
    </row>
    <row r="37" spans="1:10" ht="24" customHeight="1" x14ac:dyDescent="0.5">
      <c r="A37" s="135" t="s">
        <v>120</v>
      </c>
      <c r="B37" s="135"/>
      <c r="C37" s="135"/>
      <c r="D37" s="135"/>
      <c r="E37" s="135"/>
      <c r="F37" s="135"/>
      <c r="G37" s="135"/>
      <c r="H37" s="135"/>
      <c r="I37" s="135"/>
      <c r="J37" s="135"/>
    </row>
    <row r="38" spans="1:10" ht="24" customHeight="1" x14ac:dyDescent="0.5">
      <c r="A38" s="137" t="str">
        <f>$A$4</f>
        <v>ณ วันที่ 31 ธันวาคม 2567</v>
      </c>
      <c r="B38" s="137"/>
      <c r="C38" s="137"/>
      <c r="D38" s="137"/>
      <c r="E38" s="137"/>
      <c r="F38" s="137"/>
      <c r="G38" s="137"/>
      <c r="H38" s="137"/>
      <c r="I38" s="137"/>
      <c r="J38" s="137"/>
    </row>
    <row r="39" spans="1:10" ht="8.25" customHeight="1" x14ac:dyDescent="0.5">
      <c r="A39" s="68"/>
      <c r="B39" s="68"/>
      <c r="C39" s="68"/>
      <c r="D39" s="68"/>
      <c r="E39" s="68"/>
      <c r="F39" s="68"/>
      <c r="G39" s="68"/>
      <c r="H39" s="68"/>
      <c r="I39" s="68"/>
      <c r="J39" s="68"/>
    </row>
    <row r="40" spans="1:10" ht="24" customHeight="1" x14ac:dyDescent="0.5">
      <c r="A40" s="136" t="s">
        <v>5</v>
      </c>
      <c r="B40" s="136"/>
      <c r="C40" s="136"/>
      <c r="D40" s="136"/>
      <c r="E40" s="136"/>
      <c r="F40" s="136"/>
      <c r="G40" s="136"/>
      <c r="H40" s="136"/>
      <c r="I40" s="136"/>
      <c r="J40" s="136"/>
    </row>
    <row r="41" spans="1:10" ht="21.95" customHeight="1" x14ac:dyDescent="0.5">
      <c r="H41" s="138" t="s">
        <v>19</v>
      </c>
      <c r="I41" s="138"/>
      <c r="J41" s="138"/>
    </row>
    <row r="42" spans="1:10" ht="21.95" customHeight="1" x14ac:dyDescent="0.5">
      <c r="F42" s="30" t="s">
        <v>1</v>
      </c>
      <c r="H42" s="69">
        <v>2567</v>
      </c>
      <c r="J42" s="69">
        <v>2566</v>
      </c>
    </row>
    <row r="43" spans="1:10" ht="21.95" customHeight="1" x14ac:dyDescent="0.5">
      <c r="A43" s="67" t="s">
        <v>6</v>
      </c>
      <c r="F43" s="4"/>
      <c r="G43" s="3"/>
      <c r="I43" s="3"/>
      <c r="J43" s="66"/>
    </row>
    <row r="44" spans="1:10" ht="21.95" customHeight="1" x14ac:dyDescent="0.5">
      <c r="B44" s="67" t="s">
        <v>82</v>
      </c>
      <c r="F44" s="4"/>
      <c r="G44" s="3"/>
      <c r="I44" s="3"/>
      <c r="J44" s="66"/>
    </row>
    <row r="45" spans="1:10" ht="21.95" customHeight="1" x14ac:dyDescent="0.5">
      <c r="C45" s="67" t="s">
        <v>83</v>
      </c>
      <c r="F45" s="72">
        <v>16</v>
      </c>
      <c r="G45" s="3"/>
      <c r="H45" s="73">
        <v>0</v>
      </c>
      <c r="I45" s="3"/>
      <c r="J45" s="5">
        <v>29977954.760000002</v>
      </c>
    </row>
    <row r="46" spans="1:10" ht="21.95" customHeight="1" x14ac:dyDescent="0.5">
      <c r="B46" s="67" t="s">
        <v>72</v>
      </c>
      <c r="F46" s="72">
        <v>17</v>
      </c>
      <c r="G46" s="7"/>
      <c r="H46" s="5">
        <v>10112169.609999999</v>
      </c>
      <c r="I46" s="3"/>
      <c r="J46" s="5">
        <v>14510609.220000001</v>
      </c>
    </row>
    <row r="47" spans="1:10" ht="21.95" customHeight="1" x14ac:dyDescent="0.5">
      <c r="B47" s="67" t="s">
        <v>84</v>
      </c>
      <c r="F47" s="72"/>
      <c r="G47" s="7"/>
      <c r="H47" s="5"/>
      <c r="I47" s="3"/>
      <c r="J47" s="5"/>
    </row>
    <row r="48" spans="1:10" ht="21.95" customHeight="1" x14ac:dyDescent="0.5">
      <c r="C48" s="67" t="s">
        <v>85</v>
      </c>
      <c r="F48" s="72">
        <v>18</v>
      </c>
      <c r="G48" s="7"/>
      <c r="H48" s="5">
        <v>5817257.5</v>
      </c>
      <c r="I48" s="3"/>
      <c r="J48" s="5">
        <v>5696296.0800000001</v>
      </c>
    </row>
    <row r="49" spans="1:13" ht="21.95" customHeight="1" x14ac:dyDescent="0.5">
      <c r="B49" s="67" t="s">
        <v>42</v>
      </c>
      <c r="F49" s="72"/>
      <c r="G49" s="7"/>
      <c r="H49" s="5"/>
      <c r="I49" s="3"/>
      <c r="J49" s="2"/>
    </row>
    <row r="50" spans="1:13" ht="21.95" customHeight="1" x14ac:dyDescent="0.5">
      <c r="C50" s="67" t="s">
        <v>43</v>
      </c>
      <c r="F50" s="72">
        <v>19</v>
      </c>
      <c r="G50" s="7"/>
      <c r="H50" s="5">
        <v>3504923.7</v>
      </c>
      <c r="I50" s="3"/>
      <c r="J50" s="5">
        <v>588224.56999999995</v>
      </c>
    </row>
    <row r="51" spans="1:13" ht="21.95" customHeight="1" x14ac:dyDescent="0.5">
      <c r="B51" s="67" t="s">
        <v>71</v>
      </c>
      <c r="F51" s="72">
        <v>20</v>
      </c>
      <c r="G51" s="7"/>
      <c r="H51" s="5">
        <v>69000000</v>
      </c>
      <c r="I51" s="3"/>
      <c r="J51" s="5">
        <v>69000000</v>
      </c>
    </row>
    <row r="52" spans="1:13" ht="21.95" customHeight="1" x14ac:dyDescent="0.5">
      <c r="B52" s="67" t="s">
        <v>39</v>
      </c>
      <c r="F52" s="72"/>
      <c r="G52" s="7"/>
      <c r="H52" s="74">
        <v>3555901.03</v>
      </c>
      <c r="I52" s="3"/>
      <c r="J52" s="73">
        <v>945829.71</v>
      </c>
      <c r="M52" s="75"/>
    </row>
    <row r="53" spans="1:13" ht="21.95" customHeight="1" x14ac:dyDescent="0.5">
      <c r="B53" s="67" t="s">
        <v>94</v>
      </c>
      <c r="F53" s="72">
        <v>21</v>
      </c>
      <c r="G53" s="7"/>
      <c r="H53" s="74">
        <v>660265.55000000005</v>
      </c>
      <c r="I53" s="3"/>
      <c r="J53" s="73">
        <v>687766.43</v>
      </c>
      <c r="M53" s="75"/>
    </row>
    <row r="54" spans="1:13" ht="21.95" customHeight="1" x14ac:dyDescent="0.5">
      <c r="D54" s="67" t="s">
        <v>7</v>
      </c>
      <c r="F54" s="12"/>
      <c r="G54" s="7"/>
      <c r="H54" s="8">
        <f>SUM(H45:H53)</f>
        <v>92650517.390000001</v>
      </c>
      <c r="I54" s="3"/>
      <c r="J54" s="8">
        <f>SUM(J45:J53)</f>
        <v>121406680.77</v>
      </c>
    </row>
    <row r="55" spans="1:13" ht="21.6" customHeight="1" x14ac:dyDescent="0.5">
      <c r="A55" s="67" t="s">
        <v>44</v>
      </c>
      <c r="F55" s="12"/>
      <c r="G55" s="7"/>
      <c r="H55" s="13"/>
      <c r="I55" s="3"/>
      <c r="J55" s="9"/>
    </row>
    <row r="56" spans="1:13" ht="21.6" customHeight="1" x14ac:dyDescent="0.5">
      <c r="B56" s="67" t="s">
        <v>86</v>
      </c>
      <c r="F56" s="72">
        <v>18</v>
      </c>
      <c r="G56" s="7"/>
      <c r="H56" s="14">
        <v>20018814.940000001</v>
      </c>
      <c r="I56" s="7"/>
      <c r="J56" s="14">
        <v>25837155.690000001</v>
      </c>
    </row>
    <row r="57" spans="1:13" ht="21.6" customHeight="1" x14ac:dyDescent="0.5">
      <c r="B57" s="67" t="s">
        <v>45</v>
      </c>
      <c r="F57" s="72">
        <v>19</v>
      </c>
      <c r="G57" s="7"/>
      <c r="H57" s="14">
        <v>13840299.17</v>
      </c>
      <c r="I57" s="7"/>
      <c r="J57" s="14">
        <v>1117157.8999999999</v>
      </c>
    </row>
    <row r="58" spans="1:13" ht="21.6" customHeight="1" x14ac:dyDescent="0.5">
      <c r="B58" s="67" t="s">
        <v>122</v>
      </c>
      <c r="F58" s="72">
        <v>22</v>
      </c>
      <c r="G58" s="7"/>
      <c r="H58" s="73">
        <v>558528.41</v>
      </c>
      <c r="I58" s="7"/>
      <c r="J58" s="73">
        <v>0</v>
      </c>
    </row>
    <row r="59" spans="1:13" ht="21.6" customHeight="1" x14ac:dyDescent="0.5">
      <c r="B59" s="67" t="s">
        <v>46</v>
      </c>
      <c r="F59" s="72"/>
      <c r="G59" s="7"/>
      <c r="H59" s="14"/>
      <c r="I59" s="7"/>
      <c r="J59" s="14"/>
    </row>
    <row r="60" spans="1:13" ht="21.6" customHeight="1" x14ac:dyDescent="0.5">
      <c r="C60" s="67" t="s">
        <v>47</v>
      </c>
      <c r="F60" s="72">
        <v>23</v>
      </c>
      <c r="G60" s="7"/>
      <c r="H60" s="14">
        <v>3104805.47</v>
      </c>
      <c r="I60" s="7"/>
      <c r="J60" s="14">
        <v>2805548.8</v>
      </c>
    </row>
    <row r="61" spans="1:13" ht="21.6" customHeight="1" x14ac:dyDescent="0.5">
      <c r="D61" s="67" t="s">
        <v>48</v>
      </c>
      <c r="G61" s="7"/>
      <c r="H61" s="8">
        <f>SUM(H56:H60)</f>
        <v>37522447.989999995</v>
      </c>
      <c r="I61" s="7"/>
      <c r="J61" s="8">
        <f>SUM(J56:J60)</f>
        <v>29759862.390000001</v>
      </c>
    </row>
    <row r="62" spans="1:13" ht="21.6" customHeight="1" x14ac:dyDescent="0.5">
      <c r="A62" s="67" t="s">
        <v>8</v>
      </c>
      <c r="B62" s="70"/>
      <c r="C62" s="70"/>
      <c r="D62" s="70"/>
      <c r="G62" s="7"/>
      <c r="H62" s="15">
        <f>H61+H54</f>
        <v>130172965.38</v>
      </c>
      <c r="I62" s="3"/>
      <c r="J62" s="15">
        <f>J61+J54</f>
        <v>151166543.16</v>
      </c>
      <c r="M62" s="2"/>
    </row>
    <row r="63" spans="1:13" ht="24" customHeight="1" x14ac:dyDescent="0.5">
      <c r="A63" s="71"/>
      <c r="B63" s="71"/>
      <c r="C63" s="71"/>
      <c r="D63" s="71"/>
      <c r="E63" s="71"/>
      <c r="F63" s="71"/>
      <c r="G63" s="71"/>
      <c r="H63" s="71"/>
      <c r="I63" s="71"/>
      <c r="J63" s="71"/>
    </row>
    <row r="64" spans="1:13" ht="24" customHeight="1" x14ac:dyDescent="0.5">
      <c r="A64" s="71"/>
      <c r="B64" s="71"/>
      <c r="C64" s="71"/>
      <c r="D64" s="71"/>
      <c r="E64" s="71"/>
      <c r="F64" s="71"/>
      <c r="G64" s="71"/>
      <c r="H64" s="71"/>
      <c r="I64" s="71"/>
      <c r="J64" s="71"/>
    </row>
    <row r="65" spans="1:12" ht="24" customHeight="1" x14ac:dyDescent="0.5">
      <c r="A65" s="71"/>
      <c r="B65" s="71"/>
      <c r="C65" s="71"/>
      <c r="D65" s="71"/>
      <c r="E65" s="71"/>
      <c r="F65" s="71"/>
      <c r="G65" s="71"/>
      <c r="H65" s="71"/>
      <c r="I65" s="71"/>
      <c r="J65" s="71"/>
    </row>
    <row r="66" spans="1:12" ht="21.95" customHeight="1" x14ac:dyDescent="0.5">
      <c r="A66" s="133" t="s">
        <v>27</v>
      </c>
      <c r="B66" s="134"/>
      <c r="C66" s="134"/>
      <c r="D66" s="134"/>
      <c r="E66" s="134"/>
      <c r="F66" s="134"/>
      <c r="G66" s="134"/>
      <c r="H66" s="134"/>
      <c r="I66" s="134"/>
      <c r="J66" s="134"/>
    </row>
    <row r="67" spans="1:12" ht="21.95" customHeight="1" x14ac:dyDescent="0.5">
      <c r="A67" s="135" t="str">
        <f>A2</f>
        <v>บริษัท บางกอก แอสเซท อินเตอร์กรุ๊ป  จำกัด (มหาชน)</v>
      </c>
      <c r="B67" s="135"/>
      <c r="C67" s="135"/>
      <c r="D67" s="135"/>
      <c r="E67" s="135"/>
      <c r="F67" s="135"/>
      <c r="G67" s="135"/>
      <c r="H67" s="135"/>
      <c r="I67" s="135"/>
      <c r="J67" s="135"/>
    </row>
    <row r="68" spans="1:12" ht="21.95" customHeight="1" x14ac:dyDescent="0.5">
      <c r="A68" s="135" t="s">
        <v>120</v>
      </c>
      <c r="B68" s="135"/>
      <c r="C68" s="135"/>
      <c r="D68" s="135"/>
      <c r="E68" s="135"/>
      <c r="F68" s="135"/>
      <c r="G68" s="135"/>
      <c r="H68" s="135"/>
      <c r="I68" s="135"/>
      <c r="J68" s="135"/>
    </row>
    <row r="69" spans="1:12" ht="21.95" customHeight="1" x14ac:dyDescent="0.5">
      <c r="A69" s="137" t="str">
        <f>$A$4</f>
        <v>ณ วันที่ 31 ธันวาคม 2567</v>
      </c>
      <c r="B69" s="137"/>
      <c r="C69" s="137"/>
      <c r="D69" s="137"/>
      <c r="E69" s="137"/>
      <c r="F69" s="137"/>
      <c r="G69" s="137"/>
      <c r="H69" s="137"/>
      <c r="I69" s="137"/>
      <c r="J69" s="137"/>
    </row>
    <row r="70" spans="1:12" ht="6.95" customHeight="1" x14ac:dyDescent="0.5">
      <c r="A70" s="68"/>
      <c r="B70" s="68"/>
      <c r="C70" s="68"/>
      <c r="D70" s="68"/>
      <c r="E70" s="68"/>
      <c r="F70" s="68"/>
      <c r="G70" s="68"/>
      <c r="H70" s="68"/>
      <c r="I70" s="68"/>
      <c r="J70" s="68"/>
    </row>
    <row r="71" spans="1:12" ht="21.95" customHeight="1" x14ac:dyDescent="0.5">
      <c r="A71" s="136" t="s">
        <v>29</v>
      </c>
      <c r="B71" s="136"/>
      <c r="C71" s="136"/>
      <c r="D71" s="136"/>
      <c r="E71" s="136"/>
      <c r="F71" s="136"/>
      <c r="G71" s="136"/>
      <c r="H71" s="136"/>
      <c r="I71" s="136"/>
      <c r="J71" s="136"/>
    </row>
    <row r="72" spans="1:12" ht="21.6" customHeight="1" x14ac:dyDescent="0.5">
      <c r="H72" s="138" t="s">
        <v>19</v>
      </c>
      <c r="I72" s="138"/>
      <c r="J72" s="138"/>
    </row>
    <row r="73" spans="1:12" ht="21.6" customHeight="1" x14ac:dyDescent="0.5">
      <c r="F73" s="30" t="s">
        <v>1</v>
      </c>
      <c r="H73" s="69">
        <v>2567</v>
      </c>
      <c r="J73" s="69">
        <v>2566</v>
      </c>
    </row>
    <row r="74" spans="1:12" ht="21.6" customHeight="1" x14ac:dyDescent="0.5">
      <c r="A74" s="67" t="s">
        <v>9</v>
      </c>
      <c r="F74" s="16"/>
      <c r="G74" s="3"/>
      <c r="I74" s="3"/>
      <c r="J74" s="2"/>
    </row>
    <row r="75" spans="1:12" ht="21.6" customHeight="1" x14ac:dyDescent="0.5">
      <c r="B75" s="67" t="s">
        <v>10</v>
      </c>
      <c r="F75" s="66"/>
      <c r="G75" s="7"/>
      <c r="I75" s="3"/>
      <c r="J75" s="2"/>
    </row>
    <row r="76" spans="1:12" ht="21.6" customHeight="1" x14ac:dyDescent="0.5">
      <c r="C76" s="67" t="s">
        <v>11</v>
      </c>
      <c r="G76" s="7"/>
      <c r="H76" s="17"/>
      <c r="I76" s="3"/>
      <c r="J76" s="6"/>
    </row>
    <row r="77" spans="1:12" ht="21.6" customHeight="1" thickBot="1" x14ac:dyDescent="0.55000000000000004">
      <c r="A77" s="76"/>
      <c r="B77" s="76"/>
      <c r="C77" s="76"/>
      <c r="D77" s="76" t="s">
        <v>115</v>
      </c>
      <c r="E77" s="76"/>
      <c r="F77" s="72">
        <v>25</v>
      </c>
      <c r="G77" s="7"/>
      <c r="H77" s="18">
        <v>105000000</v>
      </c>
      <c r="I77" s="3"/>
      <c r="J77" s="18">
        <v>105000000</v>
      </c>
    </row>
    <row r="78" spans="1:12" ht="21.6" customHeight="1" thickTop="1" x14ac:dyDescent="0.5">
      <c r="C78" s="67" t="s">
        <v>20</v>
      </c>
      <c r="E78" s="77"/>
      <c r="F78" s="66"/>
      <c r="G78" s="7"/>
      <c r="H78" s="19"/>
      <c r="I78" s="3"/>
      <c r="J78" s="6"/>
    </row>
    <row r="79" spans="1:12" s="76" customFormat="1" ht="21.95" customHeight="1" x14ac:dyDescent="0.5">
      <c r="D79" s="76" t="s">
        <v>116</v>
      </c>
      <c r="F79" s="72">
        <v>25</v>
      </c>
      <c r="G79" s="7"/>
      <c r="H79" s="6">
        <v>75000000</v>
      </c>
      <c r="I79" s="3"/>
      <c r="J79" s="6">
        <v>75000000</v>
      </c>
      <c r="L79" s="2"/>
    </row>
    <row r="80" spans="1:12" ht="21.6" customHeight="1" x14ac:dyDescent="0.5">
      <c r="B80" s="67" t="s">
        <v>30</v>
      </c>
      <c r="G80" s="7"/>
      <c r="H80" s="19"/>
      <c r="I80" s="3"/>
      <c r="J80" s="24"/>
    </row>
    <row r="81" spans="1:13" ht="21.6" customHeight="1" x14ac:dyDescent="0.5">
      <c r="C81" s="67" t="s">
        <v>95</v>
      </c>
      <c r="F81" s="66">
        <v>26</v>
      </c>
      <c r="G81" s="7"/>
      <c r="H81" s="19">
        <v>7040000</v>
      </c>
      <c r="I81" s="3"/>
      <c r="J81" s="19">
        <v>5140000</v>
      </c>
    </row>
    <row r="82" spans="1:13" ht="21.6" customHeight="1" x14ac:dyDescent="0.5">
      <c r="C82" s="67" t="s">
        <v>96</v>
      </c>
      <c r="G82" s="7"/>
      <c r="H82" s="19">
        <v>31623792.030000001</v>
      </c>
      <c r="I82" s="3"/>
      <c r="J82" s="48">
        <v>29333986.140000001</v>
      </c>
    </row>
    <row r="83" spans="1:13" ht="21.6" customHeight="1" x14ac:dyDescent="0.5">
      <c r="A83" s="67" t="s">
        <v>22</v>
      </c>
      <c r="G83" s="7"/>
      <c r="H83" s="65">
        <f>SUM(H79:H82)</f>
        <v>113663792.03</v>
      </c>
      <c r="I83" s="3"/>
      <c r="J83" s="49">
        <f>SUM(J79:J82)</f>
        <v>109473986.14</v>
      </c>
    </row>
    <row r="84" spans="1:13" ht="21.6" customHeight="1" thickBot="1" x14ac:dyDescent="0.55000000000000004">
      <c r="A84" s="67" t="s">
        <v>12</v>
      </c>
      <c r="G84" s="7"/>
      <c r="H84" s="10">
        <f>H62+H83</f>
        <v>243836757.41</v>
      </c>
      <c r="I84" s="3"/>
      <c r="J84" s="10">
        <f>J62+J83</f>
        <v>260640529.30000001</v>
      </c>
      <c r="K84" s="75"/>
      <c r="M84" s="75"/>
    </row>
    <row r="85" spans="1:13" ht="9.9499999999999993" customHeight="1" thickTop="1" x14ac:dyDescent="0.5">
      <c r="G85" s="7"/>
      <c r="H85" s="14"/>
      <c r="I85" s="3"/>
      <c r="J85" s="6"/>
      <c r="K85" s="75"/>
      <c r="M85" s="75"/>
    </row>
    <row r="86" spans="1:13" ht="23.25" x14ac:dyDescent="0.5">
      <c r="A86" s="134"/>
      <c r="B86" s="134"/>
      <c r="C86" s="134"/>
      <c r="D86" s="134"/>
      <c r="E86" s="134"/>
      <c r="F86" s="134"/>
      <c r="G86" s="134"/>
      <c r="H86" s="134"/>
      <c r="I86" s="134"/>
      <c r="J86" s="134"/>
    </row>
    <row r="87" spans="1:13" ht="21.95" customHeight="1" x14ac:dyDescent="0.5">
      <c r="A87" s="134"/>
      <c r="B87" s="134"/>
      <c r="C87" s="134"/>
      <c r="D87" s="134"/>
      <c r="E87" s="134"/>
      <c r="F87" s="134"/>
      <c r="G87" s="134"/>
      <c r="H87" s="134"/>
      <c r="I87" s="134"/>
      <c r="J87" s="134"/>
    </row>
    <row r="88" spans="1:13" ht="21.95" customHeight="1" x14ac:dyDescent="0.5">
      <c r="A88" s="134"/>
      <c r="B88" s="134"/>
      <c r="C88" s="134"/>
      <c r="D88" s="134"/>
      <c r="E88" s="134"/>
      <c r="F88" s="134"/>
      <c r="G88" s="134"/>
      <c r="H88" s="134"/>
      <c r="I88" s="134"/>
      <c r="J88" s="134"/>
    </row>
    <row r="89" spans="1:13" ht="21.95" customHeight="1" x14ac:dyDescent="0.5">
      <c r="A89" s="78"/>
      <c r="B89" s="78"/>
      <c r="C89" s="78"/>
      <c r="D89" s="78"/>
      <c r="E89" s="78"/>
      <c r="F89" s="4"/>
      <c r="G89" s="4"/>
      <c r="H89" s="11"/>
      <c r="I89" s="4"/>
    </row>
    <row r="90" spans="1:13" ht="21.95" customHeight="1" x14ac:dyDescent="0.5">
      <c r="A90" s="139"/>
      <c r="B90" s="139"/>
      <c r="C90" s="139"/>
      <c r="D90" s="139"/>
      <c r="E90" s="139"/>
      <c r="F90" s="139"/>
      <c r="G90" s="139"/>
      <c r="H90" s="139"/>
      <c r="I90" s="139"/>
      <c r="J90" s="139"/>
    </row>
    <row r="91" spans="1:13" ht="21.95" customHeight="1" x14ac:dyDescent="0.5">
      <c r="A91" s="71"/>
      <c r="B91" s="71"/>
      <c r="C91" s="71"/>
      <c r="D91" s="71"/>
      <c r="E91" s="71"/>
      <c r="F91" s="71"/>
      <c r="G91" s="71"/>
      <c r="H91" s="71"/>
      <c r="I91" s="71"/>
      <c r="J91" s="71"/>
    </row>
    <row r="92" spans="1:13" ht="24" customHeight="1" x14ac:dyDescent="0.5">
      <c r="H92" s="2">
        <f>H84-H25</f>
        <v>0</v>
      </c>
      <c r="J92" s="2">
        <f>J84-J25</f>
        <v>0</v>
      </c>
    </row>
  </sheetData>
  <mergeCells count="22">
    <mergeCell ref="A88:J88"/>
    <mergeCell ref="A90:J90"/>
    <mergeCell ref="A40:J40"/>
    <mergeCell ref="A38:J38"/>
    <mergeCell ref="A66:J66"/>
    <mergeCell ref="A67:J67"/>
    <mergeCell ref="A68:J68"/>
    <mergeCell ref="A69:J69"/>
    <mergeCell ref="A71:J71"/>
    <mergeCell ref="A1:J1"/>
    <mergeCell ref="A35:J35"/>
    <mergeCell ref="A86:J86"/>
    <mergeCell ref="A87:J87"/>
    <mergeCell ref="A2:J2"/>
    <mergeCell ref="A3:J3"/>
    <mergeCell ref="A6:J6"/>
    <mergeCell ref="A36:J36"/>
    <mergeCell ref="A37:J37"/>
    <mergeCell ref="A4:J4"/>
    <mergeCell ref="H7:J7"/>
    <mergeCell ref="H41:J41"/>
    <mergeCell ref="H72:J72"/>
  </mergeCells>
  <phoneticPr fontId="2" type="noConversion"/>
  <pageMargins left="1.1023622047244095" right="0.39370078740157483" top="0.82677165354330717" bottom="1.1811023622047245" header="0.51181102362204722" footer="1.1811023622047245"/>
  <pageSetup paperSize="9" orientation="portrait" blackAndWhite="1" r:id="rId1"/>
  <headerFooter>
    <oddFooter>&amp;L&amp;"Angsana New,Regular"&amp;16หมายเหตุประกอบงบการเงินเป็นส่วนหนึ่งของงบการเงินนี้</oddFooter>
  </headerFooter>
  <rowBreaks count="1" manualBreakCount="1">
    <brk id="6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30BA0-4D53-4230-AB4F-2E952D8B548B}">
  <dimension ref="A1:O33"/>
  <sheetViews>
    <sheetView showGridLines="0" view="pageBreakPreview" zoomScale="70" zoomScaleNormal="70" zoomScaleSheetLayoutView="70" workbookViewId="0">
      <selection activeCell="F32" sqref="F32"/>
    </sheetView>
  </sheetViews>
  <sheetFormatPr defaultColWidth="9.140625" defaultRowHeight="24" customHeight="1" x14ac:dyDescent="0.5"/>
  <cols>
    <col min="1" max="1" width="2.85546875" style="105" customWidth="1"/>
    <col min="2" max="2" width="2.140625" style="105" customWidth="1"/>
    <col min="3" max="3" width="2.85546875" style="105" customWidth="1"/>
    <col min="4" max="4" width="8.7109375" style="105" customWidth="1"/>
    <col min="5" max="5" width="33.85546875" style="105" customWidth="1"/>
    <col min="6" max="6" width="10.28515625" style="105" customWidth="1"/>
    <col min="7" max="7" width="1.28515625" style="105" customWidth="1"/>
    <col min="8" max="8" width="16.42578125" style="34" customWidth="1"/>
    <col min="9" max="9" width="1.140625" style="105" customWidth="1"/>
    <col min="10" max="10" width="16.42578125" style="27" customWidth="1"/>
    <col min="11" max="11" width="2.7109375" style="105" customWidth="1"/>
    <col min="12" max="12" width="17.140625" style="31" customWidth="1"/>
    <col min="13" max="13" width="19.42578125" style="34" hidden="1" customWidth="1"/>
    <col min="14" max="15" width="19.42578125" style="105" hidden="1" customWidth="1"/>
    <col min="16" max="17" width="19.42578125" style="105" customWidth="1"/>
    <col min="18" max="16384" width="9.140625" style="105"/>
  </cols>
  <sheetData>
    <row r="1" spans="1:15" ht="24" customHeight="1" x14ac:dyDescent="0.5">
      <c r="A1" s="140" t="s">
        <v>26</v>
      </c>
      <c r="B1" s="140"/>
      <c r="C1" s="140"/>
      <c r="D1" s="140"/>
      <c r="E1" s="140"/>
      <c r="F1" s="140"/>
      <c r="G1" s="140"/>
      <c r="H1" s="140"/>
      <c r="I1" s="140"/>
      <c r="J1" s="140"/>
      <c r="K1" s="27"/>
      <c r="M1" s="105"/>
    </row>
    <row r="2" spans="1:15" ht="24" customHeight="1" x14ac:dyDescent="0.5">
      <c r="A2" s="141" t="s">
        <v>107</v>
      </c>
      <c r="B2" s="141"/>
      <c r="C2" s="141"/>
      <c r="D2" s="141"/>
      <c r="E2" s="141"/>
      <c r="F2" s="141"/>
      <c r="G2" s="141"/>
      <c r="H2" s="141"/>
      <c r="I2" s="141"/>
      <c r="J2" s="141"/>
      <c r="K2" s="32"/>
      <c r="M2" s="105"/>
    </row>
    <row r="3" spans="1:15" ht="24" customHeight="1" x14ac:dyDescent="0.5">
      <c r="A3" s="141" t="s">
        <v>70</v>
      </c>
      <c r="B3" s="141"/>
      <c r="C3" s="141"/>
      <c r="D3" s="141"/>
      <c r="E3" s="141"/>
      <c r="F3" s="141"/>
      <c r="G3" s="141"/>
      <c r="H3" s="141"/>
      <c r="I3" s="141"/>
      <c r="J3" s="141"/>
      <c r="K3" s="32"/>
      <c r="M3" s="105"/>
    </row>
    <row r="4" spans="1:15" ht="24" customHeight="1" x14ac:dyDescent="0.5">
      <c r="A4" s="141" t="s">
        <v>123</v>
      </c>
      <c r="B4" s="141"/>
      <c r="C4" s="141"/>
      <c r="D4" s="141"/>
      <c r="E4" s="141"/>
      <c r="F4" s="141"/>
      <c r="G4" s="141"/>
      <c r="H4" s="141"/>
      <c r="I4" s="141"/>
      <c r="J4" s="141"/>
      <c r="K4" s="29"/>
      <c r="M4" s="105"/>
    </row>
    <row r="5" spans="1:15" s="67" customFormat="1" ht="6.75" customHeight="1" x14ac:dyDescent="0.5">
      <c r="A5" s="68"/>
      <c r="B5" s="68"/>
      <c r="C5" s="68"/>
      <c r="D5" s="68"/>
      <c r="E5" s="68"/>
      <c r="F5" s="68"/>
      <c r="G5" s="68"/>
      <c r="H5" s="68"/>
      <c r="I5" s="68"/>
      <c r="J5" s="68"/>
      <c r="L5" s="2"/>
    </row>
    <row r="6" spans="1:15" ht="21.95" customHeight="1" x14ac:dyDescent="0.5">
      <c r="F6" s="67"/>
      <c r="G6" s="67"/>
      <c r="H6" s="138" t="s">
        <v>19</v>
      </c>
      <c r="I6" s="138"/>
      <c r="J6" s="138"/>
      <c r="L6" s="5"/>
      <c r="M6" s="66"/>
    </row>
    <row r="7" spans="1:15" ht="21.95" customHeight="1" x14ac:dyDescent="0.5">
      <c r="F7" s="30" t="s">
        <v>1</v>
      </c>
      <c r="G7" s="67"/>
      <c r="H7" s="69">
        <v>2567</v>
      </c>
      <c r="I7" s="106"/>
      <c r="J7" s="69">
        <v>2566</v>
      </c>
      <c r="L7" s="5"/>
      <c r="M7" s="107" t="s">
        <v>99</v>
      </c>
      <c r="O7" s="107" t="s">
        <v>100</v>
      </c>
    </row>
    <row r="8" spans="1:15" ht="21.95" customHeight="1" x14ac:dyDescent="0.5">
      <c r="A8" s="105" t="s">
        <v>13</v>
      </c>
      <c r="F8" s="108">
        <v>30</v>
      </c>
      <c r="G8" s="33"/>
      <c r="I8" s="33"/>
      <c r="K8" s="33"/>
    </row>
    <row r="9" spans="1:15" ht="21.95" customHeight="1" x14ac:dyDescent="0.5">
      <c r="B9" s="105" t="s">
        <v>73</v>
      </c>
      <c r="F9" s="108"/>
      <c r="G9" s="33"/>
      <c r="H9" s="34">
        <v>1141388685.48</v>
      </c>
      <c r="I9" s="33"/>
      <c r="J9" s="34">
        <v>1311535249.5999999</v>
      </c>
      <c r="K9" s="33"/>
      <c r="M9" s="34">
        <v>390095975.04000002</v>
      </c>
    </row>
    <row r="10" spans="1:15" ht="21.95" customHeight="1" x14ac:dyDescent="0.5">
      <c r="B10" s="105" t="s">
        <v>14</v>
      </c>
      <c r="F10" s="108"/>
      <c r="G10" s="33"/>
      <c r="H10" s="35">
        <v>1072184.42</v>
      </c>
      <c r="I10" s="33"/>
      <c r="J10" s="35">
        <v>2056443.35</v>
      </c>
      <c r="K10" s="33"/>
      <c r="M10" s="35">
        <v>2994171.37</v>
      </c>
    </row>
    <row r="11" spans="1:15" ht="21.95" customHeight="1" x14ac:dyDescent="0.5">
      <c r="D11" s="105" t="s">
        <v>15</v>
      </c>
      <c r="F11" s="108"/>
      <c r="G11" s="36"/>
      <c r="H11" s="37">
        <f>SUM(H9:H10)</f>
        <v>1142460869.9000001</v>
      </c>
      <c r="I11" s="33"/>
      <c r="J11" s="37">
        <f>SUM(J9:J10)</f>
        <v>1313591692.9499998</v>
      </c>
      <c r="K11" s="33"/>
      <c r="M11" s="37">
        <f>SUM(M9:M10)</f>
        <v>393090146.41000003</v>
      </c>
    </row>
    <row r="12" spans="1:15" ht="21.95" customHeight="1" x14ac:dyDescent="0.5">
      <c r="A12" s="105" t="s">
        <v>16</v>
      </c>
      <c r="F12" s="108" t="s">
        <v>162</v>
      </c>
      <c r="G12" s="36"/>
      <c r="I12" s="33"/>
      <c r="J12" s="28"/>
      <c r="K12" s="33"/>
    </row>
    <row r="13" spans="1:15" ht="21.95" customHeight="1" x14ac:dyDescent="0.5">
      <c r="B13" s="105" t="s">
        <v>74</v>
      </c>
      <c r="F13" s="108"/>
      <c r="G13" s="36"/>
      <c r="H13" s="34">
        <v>1017287521.6900001</v>
      </c>
      <c r="I13" s="33"/>
      <c r="J13" s="34">
        <v>1185918742.48</v>
      </c>
      <c r="K13" s="33"/>
      <c r="L13" s="40"/>
      <c r="M13" s="34">
        <v>268584954.56999999</v>
      </c>
    </row>
    <row r="14" spans="1:15" ht="21.95" customHeight="1" x14ac:dyDescent="0.5">
      <c r="B14" s="105" t="s">
        <v>38</v>
      </c>
      <c r="F14" s="108">
        <v>31</v>
      </c>
      <c r="G14" s="36"/>
      <c r="H14" s="34">
        <v>28308561.699999999</v>
      </c>
      <c r="I14" s="33"/>
      <c r="J14" s="34">
        <v>37150826.899999999</v>
      </c>
      <c r="K14" s="33"/>
      <c r="L14" s="41"/>
      <c r="M14" s="34">
        <v>36920607.409999996</v>
      </c>
      <c r="O14" s="109"/>
    </row>
    <row r="15" spans="1:15" ht="21.95" customHeight="1" x14ac:dyDescent="0.5">
      <c r="B15" s="105" t="s">
        <v>28</v>
      </c>
      <c r="F15" s="108">
        <v>32</v>
      </c>
      <c r="G15" s="36"/>
      <c r="H15" s="35">
        <v>44935635.5</v>
      </c>
      <c r="I15" s="33"/>
      <c r="J15" s="35">
        <v>56854308.340000004</v>
      </c>
      <c r="K15" s="33"/>
      <c r="L15" s="41"/>
      <c r="M15" s="35">
        <v>51362738.990000002</v>
      </c>
    </row>
    <row r="16" spans="1:15" ht="21.95" customHeight="1" x14ac:dyDescent="0.5">
      <c r="C16" s="110"/>
      <c r="D16" s="105" t="s">
        <v>17</v>
      </c>
      <c r="F16" s="108"/>
      <c r="G16" s="36"/>
      <c r="H16" s="37">
        <f>SUM(H13:H15)</f>
        <v>1090531718.8900001</v>
      </c>
      <c r="I16" s="36"/>
      <c r="J16" s="38">
        <f>SUM(J13:J15)</f>
        <v>1279923877.72</v>
      </c>
      <c r="K16" s="36"/>
      <c r="L16" s="39"/>
      <c r="M16" s="37">
        <f>SUM(M13:M15)</f>
        <v>356868300.97000003</v>
      </c>
    </row>
    <row r="17" spans="1:13" ht="21.95" customHeight="1" x14ac:dyDescent="0.5">
      <c r="A17" s="105" t="s">
        <v>97</v>
      </c>
      <c r="F17" s="108"/>
      <c r="G17" s="36"/>
      <c r="H17" s="39">
        <f>H11-H16</f>
        <v>51929151.00999999</v>
      </c>
      <c r="I17" s="36"/>
      <c r="J17" s="39">
        <f>J11-J16</f>
        <v>33667815.229999781</v>
      </c>
      <c r="K17" s="36"/>
      <c r="L17" s="39"/>
      <c r="M17" s="39">
        <f>M11-M16</f>
        <v>36221845.439999998</v>
      </c>
    </row>
    <row r="18" spans="1:13" ht="21.95" customHeight="1" x14ac:dyDescent="0.5">
      <c r="A18" s="105" t="s">
        <v>40</v>
      </c>
      <c r="F18" s="108">
        <v>34</v>
      </c>
      <c r="G18" s="36"/>
      <c r="H18" s="42">
        <v>5720892.5</v>
      </c>
      <c r="I18" s="36"/>
      <c r="J18" s="42">
        <v>5761566.2300000004</v>
      </c>
      <c r="K18" s="36"/>
      <c r="L18" s="39"/>
      <c r="M18" s="42">
        <v>6627010.3399999999</v>
      </c>
    </row>
    <row r="19" spans="1:13" ht="21.95" customHeight="1" x14ac:dyDescent="0.5">
      <c r="A19" s="105" t="s">
        <v>124</v>
      </c>
      <c r="F19" s="108"/>
      <c r="G19" s="36"/>
      <c r="H19" s="39">
        <f>H17-H18</f>
        <v>46208258.50999999</v>
      </c>
      <c r="I19" s="36"/>
      <c r="J19" s="39">
        <f>J17-J18</f>
        <v>27906248.99999978</v>
      </c>
      <c r="K19" s="36"/>
      <c r="L19" s="39"/>
      <c r="M19" s="39">
        <f>M17-M18</f>
        <v>29594835.099999998</v>
      </c>
    </row>
    <row r="20" spans="1:13" ht="21.95" customHeight="1" x14ac:dyDescent="0.5">
      <c r="A20" s="105" t="s">
        <v>110</v>
      </c>
      <c r="F20" s="108">
        <v>24</v>
      </c>
      <c r="H20" s="43">
        <v>9391963.0800000001</v>
      </c>
      <c r="J20" s="43">
        <v>5634369.46</v>
      </c>
      <c r="L20" s="41"/>
      <c r="M20" s="43">
        <v>6236656.9500000002</v>
      </c>
    </row>
    <row r="21" spans="1:13" ht="21.95" customHeight="1" x14ac:dyDescent="0.5">
      <c r="A21" s="105" t="s">
        <v>117</v>
      </c>
      <c r="F21" s="108"/>
      <c r="H21" s="37">
        <f>H19-H20</f>
        <v>36816295.429999992</v>
      </c>
      <c r="J21" s="37">
        <f>J19-J20</f>
        <v>22271879.539999779</v>
      </c>
      <c r="L21" s="39"/>
      <c r="M21" s="37">
        <f>M19-M20</f>
        <v>23358178.149999999</v>
      </c>
    </row>
    <row r="22" spans="1:13" ht="21.95" customHeight="1" x14ac:dyDescent="0.5">
      <c r="A22" s="111" t="s">
        <v>125</v>
      </c>
      <c r="B22" s="111"/>
      <c r="C22" s="111"/>
      <c r="D22" s="111"/>
      <c r="F22" s="111"/>
      <c r="G22" s="111"/>
      <c r="H22" s="73"/>
      <c r="I22" s="111"/>
      <c r="J22" s="73"/>
      <c r="L22" s="39"/>
      <c r="M22" s="43"/>
    </row>
    <row r="23" spans="1:13" ht="21.95" customHeight="1" x14ac:dyDescent="0.5">
      <c r="A23" s="111" t="s">
        <v>126</v>
      </c>
      <c r="B23" s="111"/>
      <c r="C23" s="111"/>
      <c r="D23" s="111"/>
      <c r="F23" s="111"/>
      <c r="G23" s="111"/>
      <c r="H23" s="73"/>
      <c r="I23" s="111"/>
      <c r="J23" s="73"/>
      <c r="L23" s="39"/>
      <c r="M23" s="43"/>
    </row>
    <row r="24" spans="1:13" ht="21.95" customHeight="1" x14ac:dyDescent="0.5">
      <c r="A24" s="111"/>
      <c r="B24" s="111" t="s">
        <v>127</v>
      </c>
      <c r="C24" s="111"/>
      <c r="D24" s="111"/>
      <c r="F24" s="111"/>
      <c r="G24" s="111"/>
      <c r="H24" s="73"/>
      <c r="I24" s="111"/>
      <c r="J24" s="73"/>
      <c r="L24" s="39"/>
      <c r="M24" s="43"/>
    </row>
    <row r="25" spans="1:13" ht="21.95" customHeight="1" x14ac:dyDescent="0.5">
      <c r="A25" s="111"/>
      <c r="B25" s="111"/>
      <c r="C25" s="111" t="s">
        <v>128</v>
      </c>
      <c r="D25" s="111"/>
      <c r="F25" s="112"/>
      <c r="G25" s="111"/>
      <c r="H25" s="73">
        <v>673510.46</v>
      </c>
      <c r="I25" s="111"/>
      <c r="J25" s="73">
        <v>0</v>
      </c>
      <c r="L25" s="39"/>
      <c r="M25" s="43"/>
    </row>
    <row r="26" spans="1:13" ht="21.95" customHeight="1" x14ac:dyDescent="0.5">
      <c r="A26" s="111" t="s">
        <v>129</v>
      </c>
      <c r="B26" s="111"/>
      <c r="C26" s="111"/>
      <c r="D26" s="111"/>
      <c r="F26" s="111"/>
      <c r="G26" s="111"/>
      <c r="H26" s="73"/>
      <c r="I26" s="111"/>
      <c r="J26" s="73"/>
      <c r="L26" s="39"/>
      <c r="M26" s="43"/>
    </row>
    <row r="27" spans="1:13" ht="21.95" customHeight="1" x14ac:dyDescent="0.5">
      <c r="A27" s="111"/>
      <c r="B27" s="111" t="s">
        <v>130</v>
      </c>
      <c r="C27" s="111"/>
      <c r="D27" s="111"/>
      <c r="F27" s="111"/>
      <c r="G27" s="111"/>
      <c r="H27" s="113">
        <v>0</v>
      </c>
      <c r="I27" s="111"/>
      <c r="J27" s="113">
        <v>0</v>
      </c>
      <c r="L27" s="39"/>
      <c r="M27" s="43"/>
    </row>
    <row r="28" spans="1:13" ht="21.95" customHeight="1" x14ac:dyDescent="0.5">
      <c r="A28" s="111" t="s">
        <v>147</v>
      </c>
      <c r="B28" s="111"/>
      <c r="C28" s="111"/>
      <c r="D28" s="111"/>
      <c r="F28" s="111"/>
      <c r="G28" s="111"/>
      <c r="H28" s="73">
        <f>SUM(H25:H27)</f>
        <v>673510.46</v>
      </c>
      <c r="I28" s="111"/>
      <c r="J28" s="73">
        <f>SUM(J25:J27)</f>
        <v>0</v>
      </c>
      <c r="L28" s="39"/>
      <c r="M28" s="43"/>
    </row>
    <row r="29" spans="1:13" ht="21.95" customHeight="1" thickBot="1" x14ac:dyDescent="0.55000000000000004">
      <c r="A29" s="111" t="s">
        <v>148</v>
      </c>
      <c r="B29" s="111"/>
      <c r="C29" s="111"/>
      <c r="D29" s="111"/>
      <c r="F29" s="111"/>
      <c r="G29" s="111"/>
      <c r="H29" s="51">
        <f>H21+H28</f>
        <v>37489805.889999993</v>
      </c>
      <c r="I29" s="111"/>
      <c r="J29" s="51">
        <f>J21+J28</f>
        <v>22271879.539999779</v>
      </c>
      <c r="L29" s="39"/>
      <c r="M29" s="43"/>
    </row>
    <row r="30" spans="1:13" ht="21.95" customHeight="1" thickTop="1" x14ac:dyDescent="0.5">
      <c r="A30" s="111"/>
      <c r="B30" s="111"/>
      <c r="C30" s="111"/>
      <c r="D30" s="111"/>
      <c r="F30" s="111"/>
      <c r="G30" s="111"/>
      <c r="H30" s="43"/>
      <c r="I30" s="111"/>
      <c r="J30" s="73"/>
      <c r="L30" s="39"/>
      <c r="M30" s="43"/>
    </row>
    <row r="31" spans="1:13" ht="21.95" customHeight="1" x14ac:dyDescent="0.5">
      <c r="A31" s="111" t="s">
        <v>131</v>
      </c>
      <c r="B31" s="111"/>
      <c r="C31" s="111"/>
      <c r="D31" s="111"/>
      <c r="F31" s="112">
        <v>35</v>
      </c>
      <c r="G31" s="111"/>
      <c r="H31" s="43"/>
      <c r="I31" s="111"/>
      <c r="J31" s="73"/>
      <c r="L31" s="39"/>
      <c r="M31" s="43"/>
    </row>
    <row r="32" spans="1:13" ht="21.95" customHeight="1" thickBot="1" x14ac:dyDescent="0.55000000000000004">
      <c r="A32" s="111"/>
      <c r="B32" s="111" t="s">
        <v>49</v>
      </c>
      <c r="C32" s="111"/>
      <c r="D32" s="111"/>
      <c r="F32" s="111"/>
      <c r="G32" s="111"/>
      <c r="H32" s="44">
        <f>H21/150000000</f>
        <v>0.24544196953333328</v>
      </c>
      <c r="I32" s="111"/>
      <c r="J32" s="44">
        <v>0.16</v>
      </c>
      <c r="L32" s="39"/>
      <c r="M32" s="43"/>
    </row>
    <row r="33" spans="8:13" thickTop="1" x14ac:dyDescent="0.5">
      <c r="H33" s="43"/>
      <c r="J33" s="114"/>
      <c r="L33" s="39"/>
      <c r="M33" s="43"/>
    </row>
  </sheetData>
  <mergeCells count="5">
    <mergeCell ref="A1:J1"/>
    <mergeCell ref="A2:J2"/>
    <mergeCell ref="A3:J3"/>
    <mergeCell ref="A4:J4"/>
    <mergeCell ref="H6:J6"/>
  </mergeCells>
  <printOptions horizontalCentered="1"/>
  <pageMargins left="0.94488188976377963" right="0.39370078740157483" top="0.82677165354330717" bottom="1.1811023622047245" header="0.51181102362204722" footer="1.1811023622047245"/>
  <pageSetup paperSize="9" orientation="portrait" blackAndWhite="1" r:id="rId1"/>
  <headerFooter>
    <oddFooter>&amp;L&amp;"Angsana New,Regular"&amp;16หมายเหตุประกอบงบการเงินเป็นส่วนหนึ่งของงบการเงินนี้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2"/>
  <sheetViews>
    <sheetView showGridLines="0" view="pageBreakPreview" zoomScale="85" zoomScaleNormal="70" zoomScaleSheetLayoutView="85" workbookViewId="0">
      <selection activeCell="D21" sqref="D21"/>
    </sheetView>
  </sheetViews>
  <sheetFormatPr defaultColWidth="9.140625" defaultRowHeight="24" customHeight="1" x14ac:dyDescent="0.5"/>
  <cols>
    <col min="1" max="2" width="2.140625" style="67" customWidth="1"/>
    <col min="3" max="3" width="28.42578125" style="67" customWidth="1"/>
    <col min="4" max="4" width="9" style="67" customWidth="1"/>
    <col min="5" max="5" width="0.7109375" style="66" customWidth="1"/>
    <col min="6" max="6" width="13" style="102" customWidth="1"/>
    <col min="7" max="7" width="0.7109375" style="102" customWidth="1"/>
    <col min="8" max="8" width="12.7109375" style="102" customWidth="1"/>
    <col min="9" max="9" width="0.7109375" style="102" customWidth="1"/>
    <col min="10" max="10" width="13" style="102" customWidth="1"/>
    <col min="11" max="11" width="0.7109375" style="102" customWidth="1"/>
    <col min="12" max="12" width="13" style="102" customWidth="1"/>
    <col min="13" max="13" width="11.7109375" style="102" customWidth="1"/>
    <col min="14" max="18" width="16" style="102" customWidth="1"/>
    <col min="19" max="19" width="16.85546875" style="67" bestFit="1" customWidth="1"/>
    <col min="20" max="22" width="15.7109375" style="67" bestFit="1" customWidth="1"/>
    <col min="23" max="23" width="11.5703125" style="67" bestFit="1" customWidth="1"/>
    <col min="24" max="16384" width="9.140625" style="67"/>
  </cols>
  <sheetData>
    <row r="1" spans="1:22" ht="24" customHeight="1" x14ac:dyDescent="0.5">
      <c r="A1" s="143" t="s">
        <v>23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47"/>
      <c r="N1" s="47"/>
      <c r="O1" s="47"/>
      <c r="P1" s="47"/>
      <c r="Q1" s="47"/>
      <c r="R1" s="47"/>
    </row>
    <row r="2" spans="1:22" ht="24" customHeight="1" x14ac:dyDescent="0.5">
      <c r="A2" s="141" t="str">
        <f>งบฐานะการเงิน!A2</f>
        <v>บริษัท บางกอก แอสเซท อินเตอร์กรุ๊ป  จำกัด (มหาชน)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29"/>
      <c r="N2" s="29"/>
      <c r="O2" s="29"/>
      <c r="P2" s="29"/>
      <c r="Q2" s="29"/>
      <c r="R2" s="29"/>
      <c r="S2" s="32"/>
    </row>
    <row r="3" spans="1:22" ht="24" customHeight="1" x14ac:dyDescent="0.5">
      <c r="A3" s="137" t="s">
        <v>149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68"/>
      <c r="N3" s="68"/>
      <c r="O3" s="68"/>
      <c r="P3" s="68"/>
      <c r="Q3" s="68"/>
      <c r="R3" s="68"/>
    </row>
    <row r="4" spans="1:22" ht="24" customHeight="1" x14ac:dyDescent="0.5">
      <c r="A4" s="145" t="s">
        <v>123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84"/>
      <c r="N4" s="84"/>
      <c r="O4" s="84"/>
      <c r="P4" s="84"/>
      <c r="Q4" s="84"/>
      <c r="R4" s="84"/>
      <c r="S4" s="85"/>
      <c r="T4" s="85"/>
    </row>
    <row r="5" spans="1:22" ht="20.100000000000001" customHeight="1" x14ac:dyDescent="0.5">
      <c r="A5" s="68"/>
      <c r="B5" s="68"/>
      <c r="C5" s="68"/>
      <c r="D5" s="68"/>
      <c r="E5" s="68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7"/>
      <c r="T5" s="87"/>
    </row>
    <row r="6" spans="1:22" s="88" customFormat="1" ht="20.100000000000001" customHeight="1" x14ac:dyDescent="0.5">
      <c r="E6" s="89"/>
      <c r="F6" s="146" t="s">
        <v>19</v>
      </c>
      <c r="G6" s="146"/>
      <c r="H6" s="146"/>
      <c r="I6" s="146"/>
      <c r="J6" s="146"/>
      <c r="K6" s="146"/>
      <c r="L6" s="146"/>
      <c r="M6" s="91"/>
      <c r="N6" s="91"/>
      <c r="O6" s="91"/>
      <c r="P6" s="91"/>
      <c r="Q6" s="91"/>
      <c r="R6" s="91"/>
    </row>
    <row r="7" spans="1:22" s="88" customFormat="1" ht="20.100000000000001" customHeight="1" x14ac:dyDescent="0.5">
      <c r="E7" s="89"/>
      <c r="F7" s="91" t="s">
        <v>10</v>
      </c>
      <c r="G7" s="91"/>
      <c r="H7" s="147" t="s">
        <v>30</v>
      </c>
      <c r="I7" s="147"/>
      <c r="J7" s="147"/>
      <c r="K7" s="91"/>
      <c r="L7" s="91" t="s">
        <v>18</v>
      </c>
      <c r="M7" s="91"/>
      <c r="N7" s="91"/>
      <c r="O7" s="91"/>
      <c r="P7" s="91"/>
      <c r="Q7" s="91"/>
      <c r="R7" s="91"/>
    </row>
    <row r="8" spans="1:22" s="88" customFormat="1" ht="20.100000000000001" customHeight="1" x14ac:dyDescent="0.5">
      <c r="E8" s="89"/>
      <c r="F8" s="91" t="s">
        <v>77</v>
      </c>
      <c r="G8" s="91"/>
      <c r="H8" s="91" t="s">
        <v>75</v>
      </c>
      <c r="I8" s="91"/>
      <c r="J8" s="91" t="s">
        <v>76</v>
      </c>
      <c r="K8" s="91"/>
      <c r="L8" s="91"/>
      <c r="M8" s="91"/>
      <c r="N8" s="91"/>
      <c r="O8" s="91"/>
      <c r="P8" s="91"/>
      <c r="Q8" s="91"/>
      <c r="R8" s="91"/>
      <c r="T8" s="142"/>
      <c r="U8" s="142"/>
      <c r="V8" s="142"/>
    </row>
    <row r="9" spans="1:22" s="88" customFormat="1" ht="20.100000000000001" customHeight="1" x14ac:dyDescent="0.5">
      <c r="D9" s="88" t="s">
        <v>1</v>
      </c>
      <c r="E9" s="89"/>
      <c r="F9" s="91" t="s">
        <v>78</v>
      </c>
      <c r="G9" s="91"/>
      <c r="H9" s="90" t="s">
        <v>79</v>
      </c>
      <c r="I9" s="91"/>
      <c r="J9" s="90" t="s">
        <v>80</v>
      </c>
      <c r="L9" s="90"/>
      <c r="M9" s="91"/>
      <c r="N9" s="91"/>
      <c r="O9" s="91"/>
      <c r="P9" s="91"/>
      <c r="Q9" s="91"/>
      <c r="R9" s="91"/>
      <c r="T9" s="89"/>
      <c r="U9" s="89"/>
      <c r="V9" s="89"/>
    </row>
    <row r="10" spans="1:22" s="88" customFormat="1" ht="20.100000000000001" customHeight="1" x14ac:dyDescent="0.5">
      <c r="A10" s="88" t="s">
        <v>137</v>
      </c>
      <c r="B10" s="92"/>
      <c r="E10" s="89"/>
      <c r="F10" s="52">
        <v>40000000</v>
      </c>
      <c r="G10" s="53"/>
      <c r="H10" s="53">
        <v>1200000</v>
      </c>
      <c r="I10" s="53"/>
      <c r="J10" s="53">
        <v>66602106.599999994</v>
      </c>
      <c r="K10" s="53"/>
      <c r="L10" s="53">
        <f>SUM(F10:J10)</f>
        <v>107802106.59999999</v>
      </c>
      <c r="M10" s="53"/>
      <c r="N10" s="53"/>
      <c r="O10" s="53"/>
      <c r="P10" s="53"/>
      <c r="Q10" s="53"/>
      <c r="R10" s="53"/>
      <c r="S10" s="93"/>
    </row>
    <row r="11" spans="1:22" s="88" customFormat="1" ht="20.100000000000001" customHeight="1" x14ac:dyDescent="0.5">
      <c r="A11" s="88" t="s">
        <v>111</v>
      </c>
      <c r="B11" s="92"/>
      <c r="D11" s="89">
        <v>25</v>
      </c>
      <c r="E11" s="89"/>
      <c r="F11" s="53">
        <v>35000000</v>
      </c>
      <c r="G11" s="53"/>
      <c r="H11" s="54">
        <v>0</v>
      </c>
      <c r="I11" s="53"/>
      <c r="J11" s="54">
        <v>0</v>
      </c>
      <c r="K11" s="53"/>
      <c r="L11" s="56">
        <f>SUM(F11:J11)</f>
        <v>35000000</v>
      </c>
      <c r="M11" s="53"/>
      <c r="N11" s="53"/>
      <c r="O11" s="53"/>
      <c r="P11" s="53"/>
      <c r="Q11" s="53"/>
      <c r="R11" s="53"/>
      <c r="S11" s="93"/>
    </row>
    <row r="12" spans="1:22" s="88" customFormat="1" ht="20.100000000000001" customHeight="1" x14ac:dyDescent="0.5">
      <c r="A12" s="88" t="s">
        <v>81</v>
      </c>
      <c r="B12" s="92"/>
      <c r="D12" s="89">
        <v>26</v>
      </c>
      <c r="E12" s="89"/>
      <c r="F12" s="54">
        <v>0</v>
      </c>
      <c r="G12" s="53"/>
      <c r="H12" s="53">
        <v>3940000</v>
      </c>
      <c r="I12" s="53"/>
      <c r="J12" s="55">
        <v>-3940000</v>
      </c>
      <c r="K12" s="53"/>
      <c r="L12" s="54">
        <f>SUM(F12:J12)</f>
        <v>0</v>
      </c>
      <c r="M12" s="53"/>
      <c r="N12" s="53"/>
      <c r="O12" s="53"/>
      <c r="P12" s="53"/>
      <c r="Q12" s="53"/>
      <c r="R12" s="53"/>
      <c r="S12" s="93"/>
    </row>
    <row r="13" spans="1:22" s="88" customFormat="1" ht="20.100000000000001" customHeight="1" x14ac:dyDescent="0.5">
      <c r="A13" s="88" t="s">
        <v>98</v>
      </c>
      <c r="B13" s="92"/>
      <c r="D13" s="89">
        <v>28</v>
      </c>
      <c r="E13" s="89"/>
      <c r="F13" s="54">
        <v>0</v>
      </c>
      <c r="G13" s="53"/>
      <c r="H13" s="54">
        <v>0</v>
      </c>
      <c r="I13" s="53"/>
      <c r="J13" s="55">
        <v>-55600000</v>
      </c>
      <c r="K13" s="53"/>
      <c r="L13" s="56">
        <f>SUM(F13:J13)</f>
        <v>-55600000</v>
      </c>
      <c r="M13" s="53"/>
      <c r="N13" s="53"/>
      <c r="O13" s="53"/>
      <c r="P13" s="53"/>
      <c r="Q13" s="53"/>
      <c r="R13" s="53"/>
      <c r="S13" s="93"/>
    </row>
    <row r="14" spans="1:22" s="88" customFormat="1" ht="20.100000000000001" customHeight="1" x14ac:dyDescent="0.5">
      <c r="A14" s="88" t="s">
        <v>135</v>
      </c>
      <c r="B14" s="92"/>
      <c r="E14" s="89"/>
      <c r="F14" s="53"/>
      <c r="G14" s="53"/>
      <c r="H14" s="53"/>
      <c r="I14" s="53"/>
      <c r="J14" s="54"/>
      <c r="K14" s="53"/>
      <c r="L14" s="53"/>
      <c r="M14" s="53"/>
      <c r="N14" s="53"/>
      <c r="O14" s="53"/>
      <c r="P14" s="53"/>
      <c r="Q14" s="53"/>
      <c r="R14" s="53"/>
      <c r="S14" s="93"/>
      <c r="T14" s="57"/>
      <c r="U14" s="57"/>
      <c r="V14" s="57"/>
    </row>
    <row r="15" spans="1:22" s="88" customFormat="1" ht="20.100000000000001" customHeight="1" x14ac:dyDescent="0.5">
      <c r="B15" s="92" t="s">
        <v>109</v>
      </c>
      <c r="E15" s="89"/>
      <c r="F15" s="54">
        <v>0</v>
      </c>
      <c r="G15" s="53"/>
      <c r="H15" s="54">
        <v>0</v>
      </c>
      <c r="I15" s="53"/>
      <c r="J15" s="53">
        <v>22271879.539999779</v>
      </c>
      <c r="K15" s="53"/>
      <c r="L15" s="53">
        <f>SUM(F15:J15)</f>
        <v>22271879.539999779</v>
      </c>
      <c r="M15" s="53"/>
      <c r="N15" s="53">
        <f>L15-งบกำไรขาดทุน!J21</f>
        <v>0</v>
      </c>
      <c r="O15" s="53"/>
      <c r="P15" s="53"/>
      <c r="Q15" s="53"/>
      <c r="R15" s="53"/>
      <c r="S15" s="93"/>
      <c r="T15" s="57"/>
      <c r="U15" s="57"/>
      <c r="V15" s="57"/>
    </row>
    <row r="16" spans="1:22" s="88" customFormat="1" ht="20.100000000000001" customHeight="1" x14ac:dyDescent="0.5">
      <c r="B16" s="92" t="s">
        <v>134</v>
      </c>
      <c r="E16" s="89"/>
      <c r="F16" s="58">
        <v>0</v>
      </c>
      <c r="G16" s="53"/>
      <c r="H16" s="58">
        <v>0</v>
      </c>
      <c r="I16" s="53"/>
      <c r="J16" s="58">
        <v>0</v>
      </c>
      <c r="K16" s="53"/>
      <c r="L16" s="58">
        <f>SUM(F16:J16)</f>
        <v>0</v>
      </c>
      <c r="M16" s="54"/>
      <c r="N16" s="53"/>
      <c r="O16" s="53"/>
      <c r="P16" s="53"/>
      <c r="Q16" s="53"/>
      <c r="R16" s="53"/>
      <c r="S16" s="93"/>
      <c r="T16" s="57"/>
      <c r="U16" s="57"/>
      <c r="V16" s="57"/>
    </row>
    <row r="17" spans="1:23" s="88" customFormat="1" ht="20.100000000000001" customHeight="1" x14ac:dyDescent="0.5">
      <c r="A17" s="92"/>
      <c r="B17" s="88" t="s">
        <v>136</v>
      </c>
      <c r="E17" s="89"/>
      <c r="F17" s="54">
        <f>SUM(F15:F16)</f>
        <v>0</v>
      </c>
      <c r="G17" s="53"/>
      <c r="H17" s="60">
        <f>SUM(H15:H16)</f>
        <v>0</v>
      </c>
      <c r="I17" s="53"/>
      <c r="J17" s="53">
        <f>SUM(J15:J16)</f>
        <v>22271879.539999779</v>
      </c>
      <c r="K17" s="53"/>
      <c r="L17" s="53">
        <f>SUM(L15:L16)</f>
        <v>22271879.539999779</v>
      </c>
      <c r="M17" s="53"/>
      <c r="N17" s="53"/>
      <c r="O17" s="53"/>
      <c r="P17" s="53"/>
      <c r="Q17" s="53"/>
      <c r="R17" s="53"/>
      <c r="T17" s="53"/>
      <c r="U17" s="53"/>
      <c r="V17" s="53"/>
      <c r="W17" s="94"/>
    </row>
    <row r="18" spans="1:23" s="88" customFormat="1" ht="20.100000000000001" customHeight="1" x14ac:dyDescent="0.5">
      <c r="A18" s="88" t="s">
        <v>108</v>
      </c>
      <c r="B18" s="92"/>
      <c r="E18" s="89"/>
      <c r="F18" s="52">
        <f>SUM(F10:F13,F17)</f>
        <v>75000000</v>
      </c>
      <c r="G18" s="53"/>
      <c r="H18" s="52">
        <f>SUM(H10:H13,H17)</f>
        <v>5140000</v>
      </c>
      <c r="I18" s="53"/>
      <c r="J18" s="52">
        <f>SUM(J10:J13,J17)</f>
        <v>29333986.139999773</v>
      </c>
      <c r="K18" s="53"/>
      <c r="L18" s="52">
        <f>SUM(F18:J18)</f>
        <v>109473986.13999978</v>
      </c>
      <c r="M18" s="53"/>
      <c r="N18" s="53">
        <f>L18-งบฐานะการเงิน!J83</f>
        <v>-2.2351741790771484E-7</v>
      </c>
      <c r="O18" s="53"/>
      <c r="P18" s="53"/>
      <c r="Q18" s="53"/>
      <c r="R18" s="53"/>
      <c r="T18" s="53"/>
      <c r="U18" s="53"/>
      <c r="V18" s="53"/>
    </row>
    <row r="19" spans="1:23" s="88" customFormat="1" ht="20.100000000000001" customHeight="1" x14ac:dyDescent="0.5">
      <c r="A19" s="88" t="s">
        <v>81</v>
      </c>
      <c r="B19" s="92"/>
      <c r="D19" s="89">
        <v>26</v>
      </c>
      <c r="E19" s="89"/>
      <c r="F19" s="54">
        <v>0</v>
      </c>
      <c r="G19" s="53"/>
      <c r="H19" s="53">
        <v>1900000</v>
      </c>
      <c r="I19" s="53"/>
      <c r="J19" s="56">
        <v>-1900000</v>
      </c>
      <c r="K19" s="53"/>
      <c r="L19" s="54">
        <f>SUM(F19:J19)</f>
        <v>0</v>
      </c>
      <c r="M19" s="50"/>
      <c r="N19" s="53"/>
      <c r="O19" s="53"/>
      <c r="P19" s="53"/>
      <c r="Q19" s="53"/>
      <c r="R19" s="53"/>
      <c r="T19" s="53"/>
      <c r="U19" s="53"/>
      <c r="V19" s="53"/>
    </row>
    <row r="20" spans="1:23" s="88" customFormat="1" ht="20.100000000000001" customHeight="1" x14ac:dyDescent="0.5">
      <c r="A20" s="88" t="s">
        <v>98</v>
      </c>
      <c r="B20" s="92"/>
      <c r="D20" s="89">
        <v>28</v>
      </c>
      <c r="E20" s="89"/>
      <c r="F20" s="54">
        <v>0</v>
      </c>
      <c r="G20" s="53"/>
      <c r="H20" s="54">
        <v>0</v>
      </c>
      <c r="I20" s="53"/>
      <c r="J20" s="56">
        <v>-33300000</v>
      </c>
      <c r="K20" s="53"/>
      <c r="L20" s="56">
        <f>SUM(F20:J20)</f>
        <v>-33300000</v>
      </c>
      <c r="M20" s="56"/>
      <c r="N20" s="53"/>
      <c r="O20" s="53"/>
      <c r="P20" s="53"/>
      <c r="Q20" s="53"/>
      <c r="R20" s="53"/>
      <c r="T20" s="53"/>
      <c r="U20" s="53"/>
      <c r="V20" s="53"/>
    </row>
    <row r="21" spans="1:23" s="88" customFormat="1" ht="20.100000000000001" customHeight="1" x14ac:dyDescent="0.5">
      <c r="A21" s="88" t="s">
        <v>135</v>
      </c>
      <c r="B21" s="92"/>
      <c r="E21" s="89"/>
      <c r="F21" s="53"/>
      <c r="G21" s="53"/>
      <c r="H21" s="54"/>
      <c r="I21" s="53"/>
      <c r="J21" s="53"/>
      <c r="K21" s="53"/>
      <c r="L21" s="53"/>
      <c r="M21" s="53"/>
      <c r="N21" s="53"/>
      <c r="O21" s="53"/>
      <c r="P21" s="53"/>
      <c r="Q21" s="53"/>
      <c r="R21" s="53"/>
      <c r="T21" s="53"/>
      <c r="U21" s="53"/>
      <c r="V21" s="53"/>
    </row>
    <row r="22" spans="1:23" s="88" customFormat="1" ht="20.100000000000001" customHeight="1" x14ac:dyDescent="0.5">
      <c r="B22" s="92" t="s">
        <v>133</v>
      </c>
      <c r="E22" s="89"/>
      <c r="F22" s="54">
        <v>0</v>
      </c>
      <c r="G22" s="53"/>
      <c r="H22" s="54">
        <v>0</v>
      </c>
      <c r="I22" s="53"/>
      <c r="J22" s="53">
        <v>36816295.43</v>
      </c>
      <c r="K22" s="53"/>
      <c r="L22" s="53">
        <f>SUM(F22:J22)</f>
        <v>36816295.43</v>
      </c>
      <c r="M22" s="53"/>
      <c r="N22" s="53">
        <f>L22-งบกำไรขาดทุน!H21</f>
        <v>0</v>
      </c>
      <c r="O22" s="53"/>
      <c r="P22" s="53"/>
      <c r="Q22" s="53"/>
      <c r="R22" s="53"/>
      <c r="T22" s="53"/>
      <c r="U22" s="53"/>
      <c r="V22" s="53"/>
    </row>
    <row r="23" spans="1:23" s="88" customFormat="1" ht="20.100000000000001" customHeight="1" x14ac:dyDescent="0.5">
      <c r="B23" s="92" t="s">
        <v>134</v>
      </c>
      <c r="E23" s="89"/>
      <c r="F23" s="58">
        <v>0</v>
      </c>
      <c r="G23" s="53"/>
      <c r="H23" s="58">
        <v>0</v>
      </c>
      <c r="I23" s="53"/>
      <c r="J23" s="59">
        <v>673510.46</v>
      </c>
      <c r="K23" s="53"/>
      <c r="L23" s="59">
        <f>SUM(F23:J23)</f>
        <v>673510.46</v>
      </c>
      <c r="M23" s="53"/>
      <c r="N23" s="53"/>
      <c r="O23" s="53"/>
      <c r="P23" s="53"/>
      <c r="Q23" s="53"/>
      <c r="R23" s="53"/>
      <c r="T23" s="53"/>
      <c r="U23" s="53"/>
      <c r="V23" s="53"/>
    </row>
    <row r="24" spans="1:23" s="88" customFormat="1" ht="20.100000000000001" customHeight="1" x14ac:dyDescent="0.5">
      <c r="B24" s="88" t="s">
        <v>136</v>
      </c>
      <c r="E24" s="89"/>
      <c r="F24" s="54">
        <f>SUM(F22:F23)</f>
        <v>0</v>
      </c>
      <c r="G24" s="53"/>
      <c r="H24" s="54">
        <f>SUM(H22:H23)</f>
        <v>0</v>
      </c>
      <c r="I24" s="53"/>
      <c r="J24" s="53">
        <f>SUM(J22:J23)</f>
        <v>37489805.890000001</v>
      </c>
      <c r="K24" s="53"/>
      <c r="L24" s="53">
        <f>SUM(L22:L23)</f>
        <v>37489805.890000001</v>
      </c>
      <c r="M24" s="53"/>
      <c r="N24" s="53"/>
      <c r="O24" s="53"/>
      <c r="P24" s="53"/>
      <c r="Q24" s="53"/>
      <c r="R24" s="53"/>
      <c r="T24" s="53"/>
      <c r="U24" s="53"/>
      <c r="V24" s="53"/>
    </row>
    <row r="25" spans="1:23" s="88" customFormat="1" ht="20.100000000000001" customHeight="1" thickBot="1" x14ac:dyDescent="0.55000000000000004">
      <c r="A25" s="88" t="s">
        <v>132</v>
      </c>
      <c r="B25" s="92"/>
      <c r="E25" s="89"/>
      <c r="F25" s="61">
        <f>SUM(F18:F20,F24)</f>
        <v>75000000</v>
      </c>
      <c r="G25" s="95"/>
      <c r="H25" s="61">
        <f>SUM(H18:H20,H24)</f>
        <v>7040000</v>
      </c>
      <c r="I25" s="95"/>
      <c r="J25" s="61">
        <f>SUM(J18:J20,J24)</f>
        <v>31623792.029999774</v>
      </c>
      <c r="K25" s="62"/>
      <c r="L25" s="61">
        <f>SUM(L18:L20,L24)</f>
        <v>113663792.02999978</v>
      </c>
      <c r="M25" s="53"/>
      <c r="N25" s="53">
        <f>L25-งบฐานะการเงิน!H83</f>
        <v>-2.2351741790771484E-7</v>
      </c>
      <c r="O25" s="53"/>
      <c r="P25" s="53"/>
      <c r="Q25" s="53"/>
      <c r="R25" s="53"/>
      <c r="S25" s="94"/>
      <c r="T25" s="53"/>
    </row>
    <row r="26" spans="1:23" s="96" customFormat="1" ht="24" customHeight="1" thickTop="1" x14ac:dyDescent="0.5">
      <c r="B26" s="97"/>
      <c r="E26" s="98"/>
      <c r="F26" s="25"/>
      <c r="G26" s="99"/>
      <c r="H26" s="99"/>
      <c r="I26" s="99"/>
      <c r="J26" s="26"/>
      <c r="K26" s="26"/>
      <c r="L26" s="25"/>
      <c r="M26" s="25"/>
      <c r="N26" s="25"/>
      <c r="O26" s="25"/>
      <c r="P26" s="25"/>
      <c r="Q26" s="25"/>
      <c r="R26" s="25"/>
      <c r="S26" s="100"/>
    </row>
    <row r="27" spans="1:23" ht="24" customHeight="1" x14ac:dyDescent="0.5">
      <c r="F27" s="101"/>
      <c r="J27" s="23"/>
      <c r="K27" s="23"/>
      <c r="L27" s="23"/>
      <c r="M27" s="23"/>
      <c r="N27" s="23"/>
      <c r="O27" s="23"/>
      <c r="P27" s="23"/>
      <c r="Q27" s="23"/>
      <c r="R27" s="23"/>
    </row>
    <row r="28" spans="1:23" ht="24" customHeight="1" x14ac:dyDescent="0.5">
      <c r="F28" s="101"/>
      <c r="J28" s="23"/>
      <c r="K28" s="23"/>
      <c r="L28" s="23"/>
      <c r="M28" s="23"/>
      <c r="N28" s="23"/>
      <c r="O28" s="23"/>
      <c r="P28" s="23"/>
      <c r="Q28" s="23"/>
      <c r="R28" s="23"/>
    </row>
    <row r="29" spans="1:23" ht="24" customHeight="1" x14ac:dyDescent="0.5">
      <c r="S29" s="103"/>
      <c r="T29" s="103"/>
      <c r="U29" s="103"/>
    </row>
    <row r="42" spans="19:19" ht="24" customHeight="1" x14ac:dyDescent="0.5">
      <c r="S42" s="104"/>
    </row>
  </sheetData>
  <mergeCells count="7">
    <mergeCell ref="T8:V8"/>
    <mergeCell ref="A1:L1"/>
    <mergeCell ref="A2:L2"/>
    <mergeCell ref="A3:L3"/>
    <mergeCell ref="A4:L4"/>
    <mergeCell ref="F6:L6"/>
    <mergeCell ref="H7:J7"/>
  </mergeCells>
  <phoneticPr fontId="2" type="noConversion"/>
  <pageMargins left="0.94488188976377963" right="0.39370078740157483" top="0.82677165354330717" bottom="1.1811023622047245" header="0.51181102362204722" footer="1.1811023622047245"/>
  <pageSetup paperSize="9" fitToWidth="0" fitToHeight="0" orientation="portrait" blackAndWhite="1" r:id="rId1"/>
  <headerFooter>
    <oddFooter>&amp;L&amp;"Angsana New,Regular"&amp;16หมายเหตุประกอบงบการเงินเป็นส่วนหนึ่งของงบการเงินนี้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042F4-A864-4E74-A3F1-BCAE2A140C92}">
  <dimension ref="A1:IV1230"/>
  <sheetViews>
    <sheetView showGridLines="0" tabSelected="1" view="pageBreakPreview" topLeftCell="A35" zoomScale="115" zoomScaleNormal="100" zoomScaleSheetLayoutView="115" workbookViewId="0">
      <selection activeCell="D41" sqref="D41"/>
    </sheetView>
  </sheetViews>
  <sheetFormatPr defaultColWidth="9.140625" defaultRowHeight="24" customHeight="1" x14ac:dyDescent="0.5"/>
  <cols>
    <col min="1" max="3" width="1.140625" style="80" customWidth="1"/>
    <col min="4" max="4" width="43.42578125" style="80" customWidth="1"/>
    <col min="5" max="5" width="15.140625" style="80" customWidth="1"/>
    <col min="6" max="6" width="0.5703125" style="80" customWidth="1"/>
    <col min="7" max="7" width="4.140625" style="80" customWidth="1"/>
    <col min="8" max="8" width="0.5703125" style="80" customWidth="1"/>
    <col min="9" max="9" width="14.7109375" style="80" customWidth="1"/>
    <col min="10" max="10" width="1" style="80" customWidth="1"/>
    <col min="11" max="11" width="14.7109375" style="80" customWidth="1"/>
    <col min="12" max="12" width="14.28515625" style="22" bestFit="1" customWidth="1"/>
    <col min="13" max="13" width="11.140625" style="22" bestFit="1" customWidth="1"/>
    <col min="14" max="14" width="10.85546875" style="80" bestFit="1" customWidth="1"/>
    <col min="15" max="256" width="9.140625" style="80"/>
    <col min="257" max="259" width="1.140625" style="80" customWidth="1"/>
    <col min="260" max="260" width="37.42578125" style="80" customWidth="1"/>
    <col min="261" max="261" width="12.85546875" style="80" customWidth="1"/>
    <col min="262" max="262" width="0.5703125" style="80" customWidth="1"/>
    <col min="263" max="263" width="13" style="80" customWidth="1"/>
    <col min="264" max="264" width="0.5703125" style="80" customWidth="1"/>
    <col min="265" max="265" width="12.85546875" style="80" customWidth="1"/>
    <col min="266" max="266" width="0.5703125" style="80" customWidth="1"/>
    <col min="267" max="267" width="12.7109375" style="80" customWidth="1"/>
    <col min="268" max="268" width="10.85546875" style="80" bestFit="1" customWidth="1"/>
    <col min="269" max="269" width="11.140625" style="80" bestFit="1" customWidth="1"/>
    <col min="270" max="270" width="10.85546875" style="80" bestFit="1" customWidth="1"/>
    <col min="271" max="512" width="9.140625" style="80"/>
    <col min="513" max="515" width="1.140625" style="80" customWidth="1"/>
    <col min="516" max="516" width="37.42578125" style="80" customWidth="1"/>
    <col min="517" max="517" width="12.85546875" style="80" customWidth="1"/>
    <col min="518" max="518" width="0.5703125" style="80" customWidth="1"/>
    <col min="519" max="519" width="13" style="80" customWidth="1"/>
    <col min="520" max="520" width="0.5703125" style="80" customWidth="1"/>
    <col min="521" max="521" width="12.85546875" style="80" customWidth="1"/>
    <col min="522" max="522" width="0.5703125" style="80" customWidth="1"/>
    <col min="523" max="523" width="12.7109375" style="80" customWidth="1"/>
    <col min="524" max="524" width="10.85546875" style="80" bestFit="1" customWidth="1"/>
    <col min="525" max="525" width="11.140625" style="80" bestFit="1" customWidth="1"/>
    <col min="526" max="526" width="10.85546875" style="80" bestFit="1" customWidth="1"/>
    <col min="527" max="768" width="9.140625" style="80"/>
    <col min="769" max="771" width="1.140625" style="80" customWidth="1"/>
    <col min="772" max="772" width="37.42578125" style="80" customWidth="1"/>
    <col min="773" max="773" width="12.85546875" style="80" customWidth="1"/>
    <col min="774" max="774" width="0.5703125" style="80" customWidth="1"/>
    <col min="775" max="775" width="13" style="80" customWidth="1"/>
    <col min="776" max="776" width="0.5703125" style="80" customWidth="1"/>
    <col min="777" max="777" width="12.85546875" style="80" customWidth="1"/>
    <col min="778" max="778" width="0.5703125" style="80" customWidth="1"/>
    <col min="779" max="779" width="12.7109375" style="80" customWidth="1"/>
    <col min="780" max="780" width="10.85546875" style="80" bestFit="1" customWidth="1"/>
    <col min="781" max="781" width="11.140625" style="80" bestFit="1" customWidth="1"/>
    <col min="782" max="782" width="10.85546875" style="80" bestFit="1" customWidth="1"/>
    <col min="783" max="1024" width="9.140625" style="80"/>
    <col min="1025" max="1027" width="1.140625" style="80" customWidth="1"/>
    <col min="1028" max="1028" width="37.42578125" style="80" customWidth="1"/>
    <col min="1029" max="1029" width="12.85546875" style="80" customWidth="1"/>
    <col min="1030" max="1030" width="0.5703125" style="80" customWidth="1"/>
    <col min="1031" max="1031" width="13" style="80" customWidth="1"/>
    <col min="1032" max="1032" width="0.5703125" style="80" customWidth="1"/>
    <col min="1033" max="1033" width="12.85546875" style="80" customWidth="1"/>
    <col min="1034" max="1034" width="0.5703125" style="80" customWidth="1"/>
    <col min="1035" max="1035" width="12.7109375" style="80" customWidth="1"/>
    <col min="1036" max="1036" width="10.85546875" style="80" bestFit="1" customWidth="1"/>
    <col min="1037" max="1037" width="11.140625" style="80" bestFit="1" customWidth="1"/>
    <col min="1038" max="1038" width="10.85546875" style="80" bestFit="1" customWidth="1"/>
    <col min="1039" max="1280" width="9.140625" style="80"/>
    <col min="1281" max="1283" width="1.140625" style="80" customWidth="1"/>
    <col min="1284" max="1284" width="37.42578125" style="80" customWidth="1"/>
    <col min="1285" max="1285" width="12.85546875" style="80" customWidth="1"/>
    <col min="1286" max="1286" width="0.5703125" style="80" customWidth="1"/>
    <col min="1287" max="1287" width="13" style="80" customWidth="1"/>
    <col min="1288" max="1288" width="0.5703125" style="80" customWidth="1"/>
    <col min="1289" max="1289" width="12.85546875" style="80" customWidth="1"/>
    <col min="1290" max="1290" width="0.5703125" style="80" customWidth="1"/>
    <col min="1291" max="1291" width="12.7109375" style="80" customWidth="1"/>
    <col min="1292" max="1292" width="10.85546875" style="80" bestFit="1" customWidth="1"/>
    <col min="1293" max="1293" width="11.140625" style="80" bestFit="1" customWidth="1"/>
    <col min="1294" max="1294" width="10.85546875" style="80" bestFit="1" customWidth="1"/>
    <col min="1295" max="1536" width="9.140625" style="80"/>
    <col min="1537" max="1539" width="1.140625" style="80" customWidth="1"/>
    <col min="1540" max="1540" width="37.42578125" style="80" customWidth="1"/>
    <col min="1541" max="1541" width="12.85546875" style="80" customWidth="1"/>
    <col min="1542" max="1542" width="0.5703125" style="80" customWidth="1"/>
    <col min="1543" max="1543" width="13" style="80" customWidth="1"/>
    <col min="1544" max="1544" width="0.5703125" style="80" customWidth="1"/>
    <col min="1545" max="1545" width="12.85546875" style="80" customWidth="1"/>
    <col min="1546" max="1546" width="0.5703125" style="80" customWidth="1"/>
    <col min="1547" max="1547" width="12.7109375" style="80" customWidth="1"/>
    <col min="1548" max="1548" width="10.85546875" style="80" bestFit="1" customWidth="1"/>
    <col min="1549" max="1549" width="11.140625" style="80" bestFit="1" customWidth="1"/>
    <col min="1550" max="1550" width="10.85546875" style="80" bestFit="1" customWidth="1"/>
    <col min="1551" max="1792" width="9.140625" style="80"/>
    <col min="1793" max="1795" width="1.140625" style="80" customWidth="1"/>
    <col min="1796" max="1796" width="37.42578125" style="80" customWidth="1"/>
    <col min="1797" max="1797" width="12.85546875" style="80" customWidth="1"/>
    <col min="1798" max="1798" width="0.5703125" style="80" customWidth="1"/>
    <col min="1799" max="1799" width="13" style="80" customWidth="1"/>
    <col min="1800" max="1800" width="0.5703125" style="80" customWidth="1"/>
    <col min="1801" max="1801" width="12.85546875" style="80" customWidth="1"/>
    <col min="1802" max="1802" width="0.5703125" style="80" customWidth="1"/>
    <col min="1803" max="1803" width="12.7109375" style="80" customWidth="1"/>
    <col min="1804" max="1804" width="10.85546875" style="80" bestFit="1" customWidth="1"/>
    <col min="1805" max="1805" width="11.140625" style="80" bestFit="1" customWidth="1"/>
    <col min="1806" max="1806" width="10.85546875" style="80" bestFit="1" customWidth="1"/>
    <col min="1807" max="2048" width="9.140625" style="80"/>
    <col min="2049" max="2051" width="1.140625" style="80" customWidth="1"/>
    <col min="2052" max="2052" width="37.42578125" style="80" customWidth="1"/>
    <col min="2053" max="2053" width="12.85546875" style="80" customWidth="1"/>
    <col min="2054" max="2054" width="0.5703125" style="80" customWidth="1"/>
    <col min="2055" max="2055" width="13" style="80" customWidth="1"/>
    <col min="2056" max="2056" width="0.5703125" style="80" customWidth="1"/>
    <col min="2057" max="2057" width="12.85546875" style="80" customWidth="1"/>
    <col min="2058" max="2058" width="0.5703125" style="80" customWidth="1"/>
    <col min="2059" max="2059" width="12.7109375" style="80" customWidth="1"/>
    <col min="2060" max="2060" width="10.85546875" style="80" bestFit="1" customWidth="1"/>
    <col min="2061" max="2061" width="11.140625" style="80" bestFit="1" customWidth="1"/>
    <col min="2062" max="2062" width="10.85546875" style="80" bestFit="1" customWidth="1"/>
    <col min="2063" max="2304" width="9.140625" style="80"/>
    <col min="2305" max="2307" width="1.140625" style="80" customWidth="1"/>
    <col min="2308" max="2308" width="37.42578125" style="80" customWidth="1"/>
    <col min="2309" max="2309" width="12.85546875" style="80" customWidth="1"/>
    <col min="2310" max="2310" width="0.5703125" style="80" customWidth="1"/>
    <col min="2311" max="2311" width="13" style="80" customWidth="1"/>
    <col min="2312" max="2312" width="0.5703125" style="80" customWidth="1"/>
    <col min="2313" max="2313" width="12.85546875" style="80" customWidth="1"/>
    <col min="2314" max="2314" width="0.5703125" style="80" customWidth="1"/>
    <col min="2315" max="2315" width="12.7109375" style="80" customWidth="1"/>
    <col min="2316" max="2316" width="10.85546875" style="80" bestFit="1" customWidth="1"/>
    <col min="2317" max="2317" width="11.140625" style="80" bestFit="1" customWidth="1"/>
    <col min="2318" max="2318" width="10.85546875" style="80" bestFit="1" customWidth="1"/>
    <col min="2319" max="2560" width="9.140625" style="80"/>
    <col min="2561" max="2563" width="1.140625" style="80" customWidth="1"/>
    <col min="2564" max="2564" width="37.42578125" style="80" customWidth="1"/>
    <col min="2565" max="2565" width="12.85546875" style="80" customWidth="1"/>
    <col min="2566" max="2566" width="0.5703125" style="80" customWidth="1"/>
    <col min="2567" max="2567" width="13" style="80" customWidth="1"/>
    <col min="2568" max="2568" width="0.5703125" style="80" customWidth="1"/>
    <col min="2569" max="2569" width="12.85546875" style="80" customWidth="1"/>
    <col min="2570" max="2570" width="0.5703125" style="80" customWidth="1"/>
    <col min="2571" max="2571" width="12.7109375" style="80" customWidth="1"/>
    <col min="2572" max="2572" width="10.85546875" style="80" bestFit="1" customWidth="1"/>
    <col min="2573" max="2573" width="11.140625" style="80" bestFit="1" customWidth="1"/>
    <col min="2574" max="2574" width="10.85546875" style="80" bestFit="1" customWidth="1"/>
    <col min="2575" max="2816" width="9.140625" style="80"/>
    <col min="2817" max="2819" width="1.140625" style="80" customWidth="1"/>
    <col min="2820" max="2820" width="37.42578125" style="80" customWidth="1"/>
    <col min="2821" max="2821" width="12.85546875" style="80" customWidth="1"/>
    <col min="2822" max="2822" width="0.5703125" style="80" customWidth="1"/>
    <col min="2823" max="2823" width="13" style="80" customWidth="1"/>
    <col min="2824" max="2824" width="0.5703125" style="80" customWidth="1"/>
    <col min="2825" max="2825" width="12.85546875" style="80" customWidth="1"/>
    <col min="2826" max="2826" width="0.5703125" style="80" customWidth="1"/>
    <col min="2827" max="2827" width="12.7109375" style="80" customWidth="1"/>
    <col min="2828" max="2828" width="10.85546875" style="80" bestFit="1" customWidth="1"/>
    <col min="2829" max="2829" width="11.140625" style="80" bestFit="1" customWidth="1"/>
    <col min="2830" max="2830" width="10.85546875" style="80" bestFit="1" customWidth="1"/>
    <col min="2831" max="3072" width="9.140625" style="80"/>
    <col min="3073" max="3075" width="1.140625" style="80" customWidth="1"/>
    <col min="3076" max="3076" width="37.42578125" style="80" customWidth="1"/>
    <col min="3077" max="3077" width="12.85546875" style="80" customWidth="1"/>
    <col min="3078" max="3078" width="0.5703125" style="80" customWidth="1"/>
    <col min="3079" max="3079" width="13" style="80" customWidth="1"/>
    <col min="3080" max="3080" width="0.5703125" style="80" customWidth="1"/>
    <col min="3081" max="3081" width="12.85546875" style="80" customWidth="1"/>
    <col min="3082" max="3082" width="0.5703125" style="80" customWidth="1"/>
    <col min="3083" max="3083" width="12.7109375" style="80" customWidth="1"/>
    <col min="3084" max="3084" width="10.85546875" style="80" bestFit="1" customWidth="1"/>
    <col min="3085" max="3085" width="11.140625" style="80" bestFit="1" customWidth="1"/>
    <col min="3086" max="3086" width="10.85546875" style="80" bestFit="1" customWidth="1"/>
    <col min="3087" max="3328" width="9.140625" style="80"/>
    <col min="3329" max="3331" width="1.140625" style="80" customWidth="1"/>
    <col min="3332" max="3332" width="37.42578125" style="80" customWidth="1"/>
    <col min="3333" max="3333" width="12.85546875" style="80" customWidth="1"/>
    <col min="3334" max="3334" width="0.5703125" style="80" customWidth="1"/>
    <col min="3335" max="3335" width="13" style="80" customWidth="1"/>
    <col min="3336" max="3336" width="0.5703125" style="80" customWidth="1"/>
    <col min="3337" max="3337" width="12.85546875" style="80" customWidth="1"/>
    <col min="3338" max="3338" width="0.5703125" style="80" customWidth="1"/>
    <col min="3339" max="3339" width="12.7109375" style="80" customWidth="1"/>
    <col min="3340" max="3340" width="10.85546875" style="80" bestFit="1" customWidth="1"/>
    <col min="3341" max="3341" width="11.140625" style="80" bestFit="1" customWidth="1"/>
    <col min="3342" max="3342" width="10.85546875" style="80" bestFit="1" customWidth="1"/>
    <col min="3343" max="3584" width="9.140625" style="80"/>
    <col min="3585" max="3587" width="1.140625" style="80" customWidth="1"/>
    <col min="3588" max="3588" width="37.42578125" style="80" customWidth="1"/>
    <col min="3589" max="3589" width="12.85546875" style="80" customWidth="1"/>
    <col min="3590" max="3590" width="0.5703125" style="80" customWidth="1"/>
    <col min="3591" max="3591" width="13" style="80" customWidth="1"/>
    <col min="3592" max="3592" width="0.5703125" style="80" customWidth="1"/>
    <col min="3593" max="3593" width="12.85546875" style="80" customWidth="1"/>
    <col min="3594" max="3594" width="0.5703125" style="80" customWidth="1"/>
    <col min="3595" max="3595" width="12.7109375" style="80" customWidth="1"/>
    <col min="3596" max="3596" width="10.85546875" style="80" bestFit="1" customWidth="1"/>
    <col min="3597" max="3597" width="11.140625" style="80" bestFit="1" customWidth="1"/>
    <col min="3598" max="3598" width="10.85546875" style="80" bestFit="1" customWidth="1"/>
    <col min="3599" max="3840" width="9.140625" style="80"/>
    <col min="3841" max="3843" width="1.140625" style="80" customWidth="1"/>
    <col min="3844" max="3844" width="37.42578125" style="80" customWidth="1"/>
    <col min="3845" max="3845" width="12.85546875" style="80" customWidth="1"/>
    <col min="3846" max="3846" width="0.5703125" style="80" customWidth="1"/>
    <col min="3847" max="3847" width="13" style="80" customWidth="1"/>
    <col min="3848" max="3848" width="0.5703125" style="80" customWidth="1"/>
    <col min="3849" max="3849" width="12.85546875" style="80" customWidth="1"/>
    <col min="3850" max="3850" width="0.5703125" style="80" customWidth="1"/>
    <col min="3851" max="3851" width="12.7109375" style="80" customWidth="1"/>
    <col min="3852" max="3852" width="10.85546875" style="80" bestFit="1" customWidth="1"/>
    <col min="3853" max="3853" width="11.140625" style="80" bestFit="1" customWidth="1"/>
    <col min="3854" max="3854" width="10.85546875" style="80" bestFit="1" customWidth="1"/>
    <col min="3855" max="4096" width="9.140625" style="80"/>
    <col min="4097" max="4099" width="1.140625" style="80" customWidth="1"/>
    <col min="4100" max="4100" width="37.42578125" style="80" customWidth="1"/>
    <col min="4101" max="4101" width="12.85546875" style="80" customWidth="1"/>
    <col min="4102" max="4102" width="0.5703125" style="80" customWidth="1"/>
    <col min="4103" max="4103" width="13" style="80" customWidth="1"/>
    <col min="4104" max="4104" width="0.5703125" style="80" customWidth="1"/>
    <col min="4105" max="4105" width="12.85546875" style="80" customWidth="1"/>
    <col min="4106" max="4106" width="0.5703125" style="80" customWidth="1"/>
    <col min="4107" max="4107" width="12.7109375" style="80" customWidth="1"/>
    <col min="4108" max="4108" width="10.85546875" style="80" bestFit="1" customWidth="1"/>
    <col min="4109" max="4109" width="11.140625" style="80" bestFit="1" customWidth="1"/>
    <col min="4110" max="4110" width="10.85546875" style="80" bestFit="1" customWidth="1"/>
    <col min="4111" max="4352" width="9.140625" style="80"/>
    <col min="4353" max="4355" width="1.140625" style="80" customWidth="1"/>
    <col min="4356" max="4356" width="37.42578125" style="80" customWidth="1"/>
    <col min="4357" max="4357" width="12.85546875" style="80" customWidth="1"/>
    <col min="4358" max="4358" width="0.5703125" style="80" customWidth="1"/>
    <col min="4359" max="4359" width="13" style="80" customWidth="1"/>
    <col min="4360" max="4360" width="0.5703125" style="80" customWidth="1"/>
    <col min="4361" max="4361" width="12.85546875" style="80" customWidth="1"/>
    <col min="4362" max="4362" width="0.5703125" style="80" customWidth="1"/>
    <col min="4363" max="4363" width="12.7109375" style="80" customWidth="1"/>
    <col min="4364" max="4364" width="10.85546875" style="80" bestFit="1" customWidth="1"/>
    <col min="4365" max="4365" width="11.140625" style="80" bestFit="1" customWidth="1"/>
    <col min="4366" max="4366" width="10.85546875" style="80" bestFit="1" customWidth="1"/>
    <col min="4367" max="4608" width="9.140625" style="80"/>
    <col min="4609" max="4611" width="1.140625" style="80" customWidth="1"/>
    <col min="4612" max="4612" width="37.42578125" style="80" customWidth="1"/>
    <col min="4613" max="4613" width="12.85546875" style="80" customWidth="1"/>
    <col min="4614" max="4614" width="0.5703125" style="80" customWidth="1"/>
    <col min="4615" max="4615" width="13" style="80" customWidth="1"/>
    <col min="4616" max="4616" width="0.5703125" style="80" customWidth="1"/>
    <col min="4617" max="4617" width="12.85546875" style="80" customWidth="1"/>
    <col min="4618" max="4618" width="0.5703125" style="80" customWidth="1"/>
    <col min="4619" max="4619" width="12.7109375" style="80" customWidth="1"/>
    <col min="4620" max="4620" width="10.85546875" style="80" bestFit="1" customWidth="1"/>
    <col min="4621" max="4621" width="11.140625" style="80" bestFit="1" customWidth="1"/>
    <col min="4622" max="4622" width="10.85546875" style="80" bestFit="1" customWidth="1"/>
    <col min="4623" max="4864" width="9.140625" style="80"/>
    <col min="4865" max="4867" width="1.140625" style="80" customWidth="1"/>
    <col min="4868" max="4868" width="37.42578125" style="80" customWidth="1"/>
    <col min="4869" max="4869" width="12.85546875" style="80" customWidth="1"/>
    <col min="4870" max="4870" width="0.5703125" style="80" customWidth="1"/>
    <col min="4871" max="4871" width="13" style="80" customWidth="1"/>
    <col min="4872" max="4872" width="0.5703125" style="80" customWidth="1"/>
    <col min="4873" max="4873" width="12.85546875" style="80" customWidth="1"/>
    <col min="4874" max="4874" width="0.5703125" style="80" customWidth="1"/>
    <col min="4875" max="4875" width="12.7109375" style="80" customWidth="1"/>
    <col min="4876" max="4876" width="10.85546875" style="80" bestFit="1" customWidth="1"/>
    <col min="4877" max="4877" width="11.140625" style="80" bestFit="1" customWidth="1"/>
    <col min="4878" max="4878" width="10.85546875" style="80" bestFit="1" customWidth="1"/>
    <col min="4879" max="5120" width="9.140625" style="80"/>
    <col min="5121" max="5123" width="1.140625" style="80" customWidth="1"/>
    <col min="5124" max="5124" width="37.42578125" style="80" customWidth="1"/>
    <col min="5125" max="5125" width="12.85546875" style="80" customWidth="1"/>
    <col min="5126" max="5126" width="0.5703125" style="80" customWidth="1"/>
    <col min="5127" max="5127" width="13" style="80" customWidth="1"/>
    <col min="5128" max="5128" width="0.5703125" style="80" customWidth="1"/>
    <col min="5129" max="5129" width="12.85546875" style="80" customWidth="1"/>
    <col min="5130" max="5130" width="0.5703125" style="80" customWidth="1"/>
    <col min="5131" max="5131" width="12.7109375" style="80" customWidth="1"/>
    <col min="5132" max="5132" width="10.85546875" style="80" bestFit="1" customWidth="1"/>
    <col min="5133" max="5133" width="11.140625" style="80" bestFit="1" customWidth="1"/>
    <col min="5134" max="5134" width="10.85546875" style="80" bestFit="1" customWidth="1"/>
    <col min="5135" max="5376" width="9.140625" style="80"/>
    <col min="5377" max="5379" width="1.140625" style="80" customWidth="1"/>
    <col min="5380" max="5380" width="37.42578125" style="80" customWidth="1"/>
    <col min="5381" max="5381" width="12.85546875" style="80" customWidth="1"/>
    <col min="5382" max="5382" width="0.5703125" style="80" customWidth="1"/>
    <col min="5383" max="5383" width="13" style="80" customWidth="1"/>
    <col min="5384" max="5384" width="0.5703125" style="80" customWidth="1"/>
    <col min="5385" max="5385" width="12.85546875" style="80" customWidth="1"/>
    <col min="5386" max="5386" width="0.5703125" style="80" customWidth="1"/>
    <col min="5387" max="5387" width="12.7109375" style="80" customWidth="1"/>
    <col min="5388" max="5388" width="10.85546875" style="80" bestFit="1" customWidth="1"/>
    <col min="5389" max="5389" width="11.140625" style="80" bestFit="1" customWidth="1"/>
    <col min="5390" max="5390" width="10.85546875" style="80" bestFit="1" customWidth="1"/>
    <col min="5391" max="5632" width="9.140625" style="80"/>
    <col min="5633" max="5635" width="1.140625" style="80" customWidth="1"/>
    <col min="5636" max="5636" width="37.42578125" style="80" customWidth="1"/>
    <col min="5637" max="5637" width="12.85546875" style="80" customWidth="1"/>
    <col min="5638" max="5638" width="0.5703125" style="80" customWidth="1"/>
    <col min="5639" max="5639" width="13" style="80" customWidth="1"/>
    <col min="5640" max="5640" width="0.5703125" style="80" customWidth="1"/>
    <col min="5641" max="5641" width="12.85546875" style="80" customWidth="1"/>
    <col min="5642" max="5642" width="0.5703125" style="80" customWidth="1"/>
    <col min="5643" max="5643" width="12.7109375" style="80" customWidth="1"/>
    <col min="5644" max="5644" width="10.85546875" style="80" bestFit="1" customWidth="1"/>
    <col min="5645" max="5645" width="11.140625" style="80" bestFit="1" customWidth="1"/>
    <col min="5646" max="5646" width="10.85546875" style="80" bestFit="1" customWidth="1"/>
    <col min="5647" max="5888" width="9.140625" style="80"/>
    <col min="5889" max="5891" width="1.140625" style="80" customWidth="1"/>
    <col min="5892" max="5892" width="37.42578125" style="80" customWidth="1"/>
    <col min="5893" max="5893" width="12.85546875" style="80" customWidth="1"/>
    <col min="5894" max="5894" width="0.5703125" style="80" customWidth="1"/>
    <col min="5895" max="5895" width="13" style="80" customWidth="1"/>
    <col min="5896" max="5896" width="0.5703125" style="80" customWidth="1"/>
    <col min="5897" max="5897" width="12.85546875" style="80" customWidth="1"/>
    <col min="5898" max="5898" width="0.5703125" style="80" customWidth="1"/>
    <col min="5899" max="5899" width="12.7109375" style="80" customWidth="1"/>
    <col min="5900" max="5900" width="10.85546875" style="80" bestFit="1" customWidth="1"/>
    <col min="5901" max="5901" width="11.140625" style="80" bestFit="1" customWidth="1"/>
    <col min="5902" max="5902" width="10.85546875" style="80" bestFit="1" customWidth="1"/>
    <col min="5903" max="6144" width="9.140625" style="80"/>
    <col min="6145" max="6147" width="1.140625" style="80" customWidth="1"/>
    <col min="6148" max="6148" width="37.42578125" style="80" customWidth="1"/>
    <col min="6149" max="6149" width="12.85546875" style="80" customWidth="1"/>
    <col min="6150" max="6150" width="0.5703125" style="80" customWidth="1"/>
    <col min="6151" max="6151" width="13" style="80" customWidth="1"/>
    <col min="6152" max="6152" width="0.5703125" style="80" customWidth="1"/>
    <col min="6153" max="6153" width="12.85546875" style="80" customWidth="1"/>
    <col min="6154" max="6154" width="0.5703125" style="80" customWidth="1"/>
    <col min="6155" max="6155" width="12.7109375" style="80" customWidth="1"/>
    <col min="6156" max="6156" width="10.85546875" style="80" bestFit="1" customWidth="1"/>
    <col min="6157" max="6157" width="11.140625" style="80" bestFit="1" customWidth="1"/>
    <col min="6158" max="6158" width="10.85546875" style="80" bestFit="1" customWidth="1"/>
    <col min="6159" max="6400" width="9.140625" style="80"/>
    <col min="6401" max="6403" width="1.140625" style="80" customWidth="1"/>
    <col min="6404" max="6404" width="37.42578125" style="80" customWidth="1"/>
    <col min="6405" max="6405" width="12.85546875" style="80" customWidth="1"/>
    <col min="6406" max="6406" width="0.5703125" style="80" customWidth="1"/>
    <col min="6407" max="6407" width="13" style="80" customWidth="1"/>
    <col min="6408" max="6408" width="0.5703125" style="80" customWidth="1"/>
    <col min="6409" max="6409" width="12.85546875" style="80" customWidth="1"/>
    <col min="6410" max="6410" width="0.5703125" style="80" customWidth="1"/>
    <col min="6411" max="6411" width="12.7109375" style="80" customWidth="1"/>
    <col min="6412" max="6412" width="10.85546875" style="80" bestFit="1" customWidth="1"/>
    <col min="6413" max="6413" width="11.140625" style="80" bestFit="1" customWidth="1"/>
    <col min="6414" max="6414" width="10.85546875" style="80" bestFit="1" customWidth="1"/>
    <col min="6415" max="6656" width="9.140625" style="80"/>
    <col min="6657" max="6659" width="1.140625" style="80" customWidth="1"/>
    <col min="6660" max="6660" width="37.42578125" style="80" customWidth="1"/>
    <col min="6661" max="6661" width="12.85546875" style="80" customWidth="1"/>
    <col min="6662" max="6662" width="0.5703125" style="80" customWidth="1"/>
    <col min="6663" max="6663" width="13" style="80" customWidth="1"/>
    <col min="6664" max="6664" width="0.5703125" style="80" customWidth="1"/>
    <col min="6665" max="6665" width="12.85546875" style="80" customWidth="1"/>
    <col min="6666" max="6666" width="0.5703125" style="80" customWidth="1"/>
    <col min="6667" max="6667" width="12.7109375" style="80" customWidth="1"/>
    <col min="6668" max="6668" width="10.85546875" style="80" bestFit="1" customWidth="1"/>
    <col min="6669" max="6669" width="11.140625" style="80" bestFit="1" customWidth="1"/>
    <col min="6670" max="6670" width="10.85546875" style="80" bestFit="1" customWidth="1"/>
    <col min="6671" max="6912" width="9.140625" style="80"/>
    <col min="6913" max="6915" width="1.140625" style="80" customWidth="1"/>
    <col min="6916" max="6916" width="37.42578125" style="80" customWidth="1"/>
    <col min="6917" max="6917" width="12.85546875" style="80" customWidth="1"/>
    <col min="6918" max="6918" width="0.5703125" style="80" customWidth="1"/>
    <col min="6919" max="6919" width="13" style="80" customWidth="1"/>
    <col min="6920" max="6920" width="0.5703125" style="80" customWidth="1"/>
    <col min="6921" max="6921" width="12.85546875" style="80" customWidth="1"/>
    <col min="6922" max="6922" width="0.5703125" style="80" customWidth="1"/>
    <col min="6923" max="6923" width="12.7109375" style="80" customWidth="1"/>
    <col min="6924" max="6924" width="10.85546875" style="80" bestFit="1" customWidth="1"/>
    <col min="6925" max="6925" width="11.140625" style="80" bestFit="1" customWidth="1"/>
    <col min="6926" max="6926" width="10.85546875" style="80" bestFit="1" customWidth="1"/>
    <col min="6927" max="7168" width="9.140625" style="80"/>
    <col min="7169" max="7171" width="1.140625" style="80" customWidth="1"/>
    <col min="7172" max="7172" width="37.42578125" style="80" customWidth="1"/>
    <col min="7173" max="7173" width="12.85546875" style="80" customWidth="1"/>
    <col min="7174" max="7174" width="0.5703125" style="80" customWidth="1"/>
    <col min="7175" max="7175" width="13" style="80" customWidth="1"/>
    <col min="7176" max="7176" width="0.5703125" style="80" customWidth="1"/>
    <col min="7177" max="7177" width="12.85546875" style="80" customWidth="1"/>
    <col min="7178" max="7178" width="0.5703125" style="80" customWidth="1"/>
    <col min="7179" max="7179" width="12.7109375" style="80" customWidth="1"/>
    <col min="7180" max="7180" width="10.85546875" style="80" bestFit="1" customWidth="1"/>
    <col min="7181" max="7181" width="11.140625" style="80" bestFit="1" customWidth="1"/>
    <col min="7182" max="7182" width="10.85546875" style="80" bestFit="1" customWidth="1"/>
    <col min="7183" max="7424" width="9.140625" style="80"/>
    <col min="7425" max="7427" width="1.140625" style="80" customWidth="1"/>
    <col min="7428" max="7428" width="37.42578125" style="80" customWidth="1"/>
    <col min="7429" max="7429" width="12.85546875" style="80" customWidth="1"/>
    <col min="7430" max="7430" width="0.5703125" style="80" customWidth="1"/>
    <col min="7431" max="7431" width="13" style="80" customWidth="1"/>
    <col min="7432" max="7432" width="0.5703125" style="80" customWidth="1"/>
    <col min="7433" max="7433" width="12.85546875" style="80" customWidth="1"/>
    <col min="7434" max="7434" width="0.5703125" style="80" customWidth="1"/>
    <col min="7435" max="7435" width="12.7109375" style="80" customWidth="1"/>
    <col min="7436" max="7436" width="10.85546875" style="80" bestFit="1" customWidth="1"/>
    <col min="7437" max="7437" width="11.140625" style="80" bestFit="1" customWidth="1"/>
    <col min="7438" max="7438" width="10.85546875" style="80" bestFit="1" customWidth="1"/>
    <col min="7439" max="7680" width="9.140625" style="80"/>
    <col min="7681" max="7683" width="1.140625" style="80" customWidth="1"/>
    <col min="7684" max="7684" width="37.42578125" style="80" customWidth="1"/>
    <col min="7685" max="7685" width="12.85546875" style="80" customWidth="1"/>
    <col min="7686" max="7686" width="0.5703125" style="80" customWidth="1"/>
    <col min="7687" max="7687" width="13" style="80" customWidth="1"/>
    <col min="7688" max="7688" width="0.5703125" style="80" customWidth="1"/>
    <col min="7689" max="7689" width="12.85546875" style="80" customWidth="1"/>
    <col min="7690" max="7690" width="0.5703125" style="80" customWidth="1"/>
    <col min="7691" max="7691" width="12.7109375" style="80" customWidth="1"/>
    <col min="7692" max="7692" width="10.85546875" style="80" bestFit="1" customWidth="1"/>
    <col min="7693" max="7693" width="11.140625" style="80" bestFit="1" customWidth="1"/>
    <col min="7694" max="7694" width="10.85546875" style="80" bestFit="1" customWidth="1"/>
    <col min="7695" max="7936" width="9.140625" style="80"/>
    <col min="7937" max="7939" width="1.140625" style="80" customWidth="1"/>
    <col min="7940" max="7940" width="37.42578125" style="80" customWidth="1"/>
    <col min="7941" max="7941" width="12.85546875" style="80" customWidth="1"/>
    <col min="7942" max="7942" width="0.5703125" style="80" customWidth="1"/>
    <col min="7943" max="7943" width="13" style="80" customWidth="1"/>
    <col min="7944" max="7944" width="0.5703125" style="80" customWidth="1"/>
    <col min="7945" max="7945" width="12.85546875" style="80" customWidth="1"/>
    <col min="7946" max="7946" width="0.5703125" style="80" customWidth="1"/>
    <col min="7947" max="7947" width="12.7109375" style="80" customWidth="1"/>
    <col min="7948" max="7948" width="10.85546875" style="80" bestFit="1" customWidth="1"/>
    <col min="7949" max="7949" width="11.140625" style="80" bestFit="1" customWidth="1"/>
    <col min="7950" max="7950" width="10.85546875" style="80" bestFit="1" customWidth="1"/>
    <col min="7951" max="8192" width="9.140625" style="80"/>
    <col min="8193" max="8195" width="1.140625" style="80" customWidth="1"/>
    <col min="8196" max="8196" width="37.42578125" style="80" customWidth="1"/>
    <col min="8197" max="8197" width="12.85546875" style="80" customWidth="1"/>
    <col min="8198" max="8198" width="0.5703125" style="80" customWidth="1"/>
    <col min="8199" max="8199" width="13" style="80" customWidth="1"/>
    <col min="8200" max="8200" width="0.5703125" style="80" customWidth="1"/>
    <col min="8201" max="8201" width="12.85546875" style="80" customWidth="1"/>
    <col min="8202" max="8202" width="0.5703125" style="80" customWidth="1"/>
    <col min="8203" max="8203" width="12.7109375" style="80" customWidth="1"/>
    <col min="8204" max="8204" width="10.85546875" style="80" bestFit="1" customWidth="1"/>
    <col min="8205" max="8205" width="11.140625" style="80" bestFit="1" customWidth="1"/>
    <col min="8206" max="8206" width="10.85546875" style="80" bestFit="1" customWidth="1"/>
    <col min="8207" max="8448" width="9.140625" style="80"/>
    <col min="8449" max="8451" width="1.140625" style="80" customWidth="1"/>
    <col min="8452" max="8452" width="37.42578125" style="80" customWidth="1"/>
    <col min="8453" max="8453" width="12.85546875" style="80" customWidth="1"/>
    <col min="8454" max="8454" width="0.5703125" style="80" customWidth="1"/>
    <col min="8455" max="8455" width="13" style="80" customWidth="1"/>
    <col min="8456" max="8456" width="0.5703125" style="80" customWidth="1"/>
    <col min="8457" max="8457" width="12.85546875" style="80" customWidth="1"/>
    <col min="8458" max="8458" width="0.5703125" style="80" customWidth="1"/>
    <col min="8459" max="8459" width="12.7109375" style="80" customWidth="1"/>
    <col min="8460" max="8460" width="10.85546875" style="80" bestFit="1" customWidth="1"/>
    <col min="8461" max="8461" width="11.140625" style="80" bestFit="1" customWidth="1"/>
    <col min="8462" max="8462" width="10.85546875" style="80" bestFit="1" customWidth="1"/>
    <col min="8463" max="8704" width="9.140625" style="80"/>
    <col min="8705" max="8707" width="1.140625" style="80" customWidth="1"/>
    <col min="8708" max="8708" width="37.42578125" style="80" customWidth="1"/>
    <col min="8709" max="8709" width="12.85546875" style="80" customWidth="1"/>
    <col min="8710" max="8710" width="0.5703125" style="80" customWidth="1"/>
    <col min="8711" max="8711" width="13" style="80" customWidth="1"/>
    <col min="8712" max="8712" width="0.5703125" style="80" customWidth="1"/>
    <col min="8713" max="8713" width="12.85546875" style="80" customWidth="1"/>
    <col min="8714" max="8714" width="0.5703125" style="80" customWidth="1"/>
    <col min="8715" max="8715" width="12.7109375" style="80" customWidth="1"/>
    <col min="8716" max="8716" width="10.85546875" style="80" bestFit="1" customWidth="1"/>
    <col min="8717" max="8717" width="11.140625" style="80" bestFit="1" customWidth="1"/>
    <col min="8718" max="8718" width="10.85546875" style="80" bestFit="1" customWidth="1"/>
    <col min="8719" max="8960" width="9.140625" style="80"/>
    <col min="8961" max="8963" width="1.140625" style="80" customWidth="1"/>
    <col min="8964" max="8964" width="37.42578125" style="80" customWidth="1"/>
    <col min="8965" max="8965" width="12.85546875" style="80" customWidth="1"/>
    <col min="8966" max="8966" width="0.5703125" style="80" customWidth="1"/>
    <col min="8967" max="8967" width="13" style="80" customWidth="1"/>
    <col min="8968" max="8968" width="0.5703125" style="80" customWidth="1"/>
    <col min="8969" max="8969" width="12.85546875" style="80" customWidth="1"/>
    <col min="8970" max="8970" width="0.5703125" style="80" customWidth="1"/>
    <col min="8971" max="8971" width="12.7109375" style="80" customWidth="1"/>
    <col min="8972" max="8972" width="10.85546875" style="80" bestFit="1" customWidth="1"/>
    <col min="8973" max="8973" width="11.140625" style="80" bestFit="1" customWidth="1"/>
    <col min="8974" max="8974" width="10.85546875" style="80" bestFit="1" customWidth="1"/>
    <col min="8975" max="9216" width="9.140625" style="80"/>
    <col min="9217" max="9219" width="1.140625" style="80" customWidth="1"/>
    <col min="9220" max="9220" width="37.42578125" style="80" customWidth="1"/>
    <col min="9221" max="9221" width="12.85546875" style="80" customWidth="1"/>
    <col min="9222" max="9222" width="0.5703125" style="80" customWidth="1"/>
    <col min="9223" max="9223" width="13" style="80" customWidth="1"/>
    <col min="9224" max="9224" width="0.5703125" style="80" customWidth="1"/>
    <col min="9225" max="9225" width="12.85546875" style="80" customWidth="1"/>
    <col min="9226" max="9226" width="0.5703125" style="80" customWidth="1"/>
    <col min="9227" max="9227" width="12.7109375" style="80" customWidth="1"/>
    <col min="9228" max="9228" width="10.85546875" style="80" bestFit="1" customWidth="1"/>
    <col min="9229" max="9229" width="11.140625" style="80" bestFit="1" customWidth="1"/>
    <col min="9230" max="9230" width="10.85546875" style="80" bestFit="1" customWidth="1"/>
    <col min="9231" max="9472" width="9.140625" style="80"/>
    <col min="9473" max="9475" width="1.140625" style="80" customWidth="1"/>
    <col min="9476" max="9476" width="37.42578125" style="80" customWidth="1"/>
    <col min="9477" max="9477" width="12.85546875" style="80" customWidth="1"/>
    <col min="9478" max="9478" width="0.5703125" style="80" customWidth="1"/>
    <col min="9479" max="9479" width="13" style="80" customWidth="1"/>
    <col min="9480" max="9480" width="0.5703125" style="80" customWidth="1"/>
    <col min="9481" max="9481" width="12.85546875" style="80" customWidth="1"/>
    <col min="9482" max="9482" width="0.5703125" style="80" customWidth="1"/>
    <col min="9483" max="9483" width="12.7109375" style="80" customWidth="1"/>
    <col min="9484" max="9484" width="10.85546875" style="80" bestFit="1" customWidth="1"/>
    <col min="9485" max="9485" width="11.140625" style="80" bestFit="1" customWidth="1"/>
    <col min="9486" max="9486" width="10.85546875" style="80" bestFit="1" customWidth="1"/>
    <col min="9487" max="9728" width="9.140625" style="80"/>
    <col min="9729" max="9731" width="1.140625" style="80" customWidth="1"/>
    <col min="9732" max="9732" width="37.42578125" style="80" customWidth="1"/>
    <col min="9733" max="9733" width="12.85546875" style="80" customWidth="1"/>
    <col min="9734" max="9734" width="0.5703125" style="80" customWidth="1"/>
    <col min="9735" max="9735" width="13" style="80" customWidth="1"/>
    <col min="9736" max="9736" width="0.5703125" style="80" customWidth="1"/>
    <col min="9737" max="9737" width="12.85546875" style="80" customWidth="1"/>
    <col min="9738" max="9738" width="0.5703125" style="80" customWidth="1"/>
    <col min="9739" max="9739" width="12.7109375" style="80" customWidth="1"/>
    <col min="9740" max="9740" width="10.85546875" style="80" bestFit="1" customWidth="1"/>
    <col min="9741" max="9741" width="11.140625" style="80" bestFit="1" customWidth="1"/>
    <col min="9742" max="9742" width="10.85546875" style="80" bestFit="1" customWidth="1"/>
    <col min="9743" max="9984" width="9.140625" style="80"/>
    <col min="9985" max="9987" width="1.140625" style="80" customWidth="1"/>
    <col min="9988" max="9988" width="37.42578125" style="80" customWidth="1"/>
    <col min="9989" max="9989" width="12.85546875" style="80" customWidth="1"/>
    <col min="9990" max="9990" width="0.5703125" style="80" customWidth="1"/>
    <col min="9991" max="9991" width="13" style="80" customWidth="1"/>
    <col min="9992" max="9992" width="0.5703125" style="80" customWidth="1"/>
    <col min="9993" max="9993" width="12.85546875" style="80" customWidth="1"/>
    <col min="9994" max="9994" width="0.5703125" style="80" customWidth="1"/>
    <col min="9995" max="9995" width="12.7109375" style="80" customWidth="1"/>
    <col min="9996" max="9996" width="10.85546875" style="80" bestFit="1" customWidth="1"/>
    <col min="9997" max="9997" width="11.140625" style="80" bestFit="1" customWidth="1"/>
    <col min="9998" max="9998" width="10.85546875" style="80" bestFit="1" customWidth="1"/>
    <col min="9999" max="10240" width="9.140625" style="80"/>
    <col min="10241" max="10243" width="1.140625" style="80" customWidth="1"/>
    <col min="10244" max="10244" width="37.42578125" style="80" customWidth="1"/>
    <col min="10245" max="10245" width="12.85546875" style="80" customWidth="1"/>
    <col min="10246" max="10246" width="0.5703125" style="80" customWidth="1"/>
    <col min="10247" max="10247" width="13" style="80" customWidth="1"/>
    <col min="10248" max="10248" width="0.5703125" style="80" customWidth="1"/>
    <col min="10249" max="10249" width="12.85546875" style="80" customWidth="1"/>
    <col min="10250" max="10250" width="0.5703125" style="80" customWidth="1"/>
    <col min="10251" max="10251" width="12.7109375" style="80" customWidth="1"/>
    <col min="10252" max="10252" width="10.85546875" style="80" bestFit="1" customWidth="1"/>
    <col min="10253" max="10253" width="11.140625" style="80" bestFit="1" customWidth="1"/>
    <col min="10254" max="10254" width="10.85546875" style="80" bestFit="1" customWidth="1"/>
    <col min="10255" max="10496" width="9.140625" style="80"/>
    <col min="10497" max="10499" width="1.140625" style="80" customWidth="1"/>
    <col min="10500" max="10500" width="37.42578125" style="80" customWidth="1"/>
    <col min="10501" max="10501" width="12.85546875" style="80" customWidth="1"/>
    <col min="10502" max="10502" width="0.5703125" style="80" customWidth="1"/>
    <col min="10503" max="10503" width="13" style="80" customWidth="1"/>
    <col min="10504" max="10504" width="0.5703125" style="80" customWidth="1"/>
    <col min="10505" max="10505" width="12.85546875" style="80" customWidth="1"/>
    <col min="10506" max="10506" width="0.5703125" style="80" customWidth="1"/>
    <col min="10507" max="10507" width="12.7109375" style="80" customWidth="1"/>
    <col min="10508" max="10508" width="10.85546875" style="80" bestFit="1" customWidth="1"/>
    <col min="10509" max="10509" width="11.140625" style="80" bestFit="1" customWidth="1"/>
    <col min="10510" max="10510" width="10.85546875" style="80" bestFit="1" customWidth="1"/>
    <col min="10511" max="10752" width="9.140625" style="80"/>
    <col min="10753" max="10755" width="1.140625" style="80" customWidth="1"/>
    <col min="10756" max="10756" width="37.42578125" style="80" customWidth="1"/>
    <col min="10757" max="10757" width="12.85546875" style="80" customWidth="1"/>
    <col min="10758" max="10758" width="0.5703125" style="80" customWidth="1"/>
    <col min="10759" max="10759" width="13" style="80" customWidth="1"/>
    <col min="10760" max="10760" width="0.5703125" style="80" customWidth="1"/>
    <col min="10761" max="10761" width="12.85546875" style="80" customWidth="1"/>
    <col min="10762" max="10762" width="0.5703125" style="80" customWidth="1"/>
    <col min="10763" max="10763" width="12.7109375" style="80" customWidth="1"/>
    <col min="10764" max="10764" width="10.85546875" style="80" bestFit="1" customWidth="1"/>
    <col min="10765" max="10765" width="11.140625" style="80" bestFit="1" customWidth="1"/>
    <col min="10766" max="10766" width="10.85546875" style="80" bestFit="1" customWidth="1"/>
    <col min="10767" max="11008" width="9.140625" style="80"/>
    <col min="11009" max="11011" width="1.140625" style="80" customWidth="1"/>
    <col min="11012" max="11012" width="37.42578125" style="80" customWidth="1"/>
    <col min="11013" max="11013" width="12.85546875" style="80" customWidth="1"/>
    <col min="11014" max="11014" width="0.5703125" style="80" customWidth="1"/>
    <col min="11015" max="11015" width="13" style="80" customWidth="1"/>
    <col min="11016" max="11016" width="0.5703125" style="80" customWidth="1"/>
    <col min="11017" max="11017" width="12.85546875" style="80" customWidth="1"/>
    <col min="11018" max="11018" width="0.5703125" style="80" customWidth="1"/>
    <col min="11019" max="11019" width="12.7109375" style="80" customWidth="1"/>
    <col min="11020" max="11020" width="10.85546875" style="80" bestFit="1" customWidth="1"/>
    <col min="11021" max="11021" width="11.140625" style="80" bestFit="1" customWidth="1"/>
    <col min="11022" max="11022" width="10.85546875" style="80" bestFit="1" customWidth="1"/>
    <col min="11023" max="11264" width="9.140625" style="80"/>
    <col min="11265" max="11267" width="1.140625" style="80" customWidth="1"/>
    <col min="11268" max="11268" width="37.42578125" style="80" customWidth="1"/>
    <col min="11269" max="11269" width="12.85546875" style="80" customWidth="1"/>
    <col min="11270" max="11270" width="0.5703125" style="80" customWidth="1"/>
    <col min="11271" max="11271" width="13" style="80" customWidth="1"/>
    <col min="11272" max="11272" width="0.5703125" style="80" customWidth="1"/>
    <col min="11273" max="11273" width="12.85546875" style="80" customWidth="1"/>
    <col min="11274" max="11274" width="0.5703125" style="80" customWidth="1"/>
    <col min="11275" max="11275" width="12.7109375" style="80" customWidth="1"/>
    <col min="11276" max="11276" width="10.85546875" style="80" bestFit="1" customWidth="1"/>
    <col min="11277" max="11277" width="11.140625" style="80" bestFit="1" customWidth="1"/>
    <col min="11278" max="11278" width="10.85546875" style="80" bestFit="1" customWidth="1"/>
    <col min="11279" max="11520" width="9.140625" style="80"/>
    <col min="11521" max="11523" width="1.140625" style="80" customWidth="1"/>
    <col min="11524" max="11524" width="37.42578125" style="80" customWidth="1"/>
    <col min="11525" max="11525" width="12.85546875" style="80" customWidth="1"/>
    <col min="11526" max="11526" width="0.5703125" style="80" customWidth="1"/>
    <col min="11527" max="11527" width="13" style="80" customWidth="1"/>
    <col min="11528" max="11528" width="0.5703125" style="80" customWidth="1"/>
    <col min="11529" max="11529" width="12.85546875" style="80" customWidth="1"/>
    <col min="11530" max="11530" width="0.5703125" style="80" customWidth="1"/>
    <col min="11531" max="11531" width="12.7109375" style="80" customWidth="1"/>
    <col min="11532" max="11532" width="10.85546875" style="80" bestFit="1" customWidth="1"/>
    <col min="11533" max="11533" width="11.140625" style="80" bestFit="1" customWidth="1"/>
    <col min="11534" max="11534" width="10.85546875" style="80" bestFit="1" customWidth="1"/>
    <col min="11535" max="11776" width="9.140625" style="80"/>
    <col min="11777" max="11779" width="1.140625" style="80" customWidth="1"/>
    <col min="11780" max="11780" width="37.42578125" style="80" customWidth="1"/>
    <col min="11781" max="11781" width="12.85546875" style="80" customWidth="1"/>
    <col min="11782" max="11782" width="0.5703125" style="80" customWidth="1"/>
    <col min="11783" max="11783" width="13" style="80" customWidth="1"/>
    <col min="11784" max="11784" width="0.5703125" style="80" customWidth="1"/>
    <col min="11785" max="11785" width="12.85546875" style="80" customWidth="1"/>
    <col min="11786" max="11786" width="0.5703125" style="80" customWidth="1"/>
    <col min="11787" max="11787" width="12.7109375" style="80" customWidth="1"/>
    <col min="11788" max="11788" width="10.85546875" style="80" bestFit="1" customWidth="1"/>
    <col min="11789" max="11789" width="11.140625" style="80" bestFit="1" customWidth="1"/>
    <col min="11790" max="11790" width="10.85546875" style="80" bestFit="1" customWidth="1"/>
    <col min="11791" max="12032" width="9.140625" style="80"/>
    <col min="12033" max="12035" width="1.140625" style="80" customWidth="1"/>
    <col min="12036" max="12036" width="37.42578125" style="80" customWidth="1"/>
    <col min="12037" max="12037" width="12.85546875" style="80" customWidth="1"/>
    <col min="12038" max="12038" width="0.5703125" style="80" customWidth="1"/>
    <col min="12039" max="12039" width="13" style="80" customWidth="1"/>
    <col min="12040" max="12040" width="0.5703125" style="80" customWidth="1"/>
    <col min="12041" max="12041" width="12.85546875" style="80" customWidth="1"/>
    <col min="12042" max="12042" width="0.5703125" style="80" customWidth="1"/>
    <col min="12043" max="12043" width="12.7109375" style="80" customWidth="1"/>
    <col min="12044" max="12044" width="10.85546875" style="80" bestFit="1" customWidth="1"/>
    <col min="12045" max="12045" width="11.140625" style="80" bestFit="1" customWidth="1"/>
    <col min="12046" max="12046" width="10.85546875" style="80" bestFit="1" customWidth="1"/>
    <col min="12047" max="12288" width="9.140625" style="80"/>
    <col min="12289" max="12291" width="1.140625" style="80" customWidth="1"/>
    <col min="12292" max="12292" width="37.42578125" style="80" customWidth="1"/>
    <col min="12293" max="12293" width="12.85546875" style="80" customWidth="1"/>
    <col min="12294" max="12294" width="0.5703125" style="80" customWidth="1"/>
    <col min="12295" max="12295" width="13" style="80" customWidth="1"/>
    <col min="12296" max="12296" width="0.5703125" style="80" customWidth="1"/>
    <col min="12297" max="12297" width="12.85546875" style="80" customWidth="1"/>
    <col min="12298" max="12298" width="0.5703125" style="80" customWidth="1"/>
    <col min="12299" max="12299" width="12.7109375" style="80" customWidth="1"/>
    <col min="12300" max="12300" width="10.85546875" style="80" bestFit="1" customWidth="1"/>
    <col min="12301" max="12301" width="11.140625" style="80" bestFit="1" customWidth="1"/>
    <col min="12302" max="12302" width="10.85546875" style="80" bestFit="1" customWidth="1"/>
    <col min="12303" max="12544" width="9.140625" style="80"/>
    <col min="12545" max="12547" width="1.140625" style="80" customWidth="1"/>
    <col min="12548" max="12548" width="37.42578125" style="80" customWidth="1"/>
    <col min="12549" max="12549" width="12.85546875" style="80" customWidth="1"/>
    <col min="12550" max="12550" width="0.5703125" style="80" customWidth="1"/>
    <col min="12551" max="12551" width="13" style="80" customWidth="1"/>
    <col min="12552" max="12552" width="0.5703125" style="80" customWidth="1"/>
    <col min="12553" max="12553" width="12.85546875" style="80" customWidth="1"/>
    <col min="12554" max="12554" width="0.5703125" style="80" customWidth="1"/>
    <col min="12555" max="12555" width="12.7109375" style="80" customWidth="1"/>
    <col min="12556" max="12556" width="10.85546875" style="80" bestFit="1" customWidth="1"/>
    <col min="12557" max="12557" width="11.140625" style="80" bestFit="1" customWidth="1"/>
    <col min="12558" max="12558" width="10.85546875" style="80" bestFit="1" customWidth="1"/>
    <col min="12559" max="12800" width="9.140625" style="80"/>
    <col min="12801" max="12803" width="1.140625" style="80" customWidth="1"/>
    <col min="12804" max="12804" width="37.42578125" style="80" customWidth="1"/>
    <col min="12805" max="12805" width="12.85546875" style="80" customWidth="1"/>
    <col min="12806" max="12806" width="0.5703125" style="80" customWidth="1"/>
    <col min="12807" max="12807" width="13" style="80" customWidth="1"/>
    <col min="12808" max="12808" width="0.5703125" style="80" customWidth="1"/>
    <col min="12809" max="12809" width="12.85546875" style="80" customWidth="1"/>
    <col min="12810" max="12810" width="0.5703125" style="80" customWidth="1"/>
    <col min="12811" max="12811" width="12.7109375" style="80" customWidth="1"/>
    <col min="12812" max="12812" width="10.85546875" style="80" bestFit="1" customWidth="1"/>
    <col min="12813" max="12813" width="11.140625" style="80" bestFit="1" customWidth="1"/>
    <col min="12814" max="12814" width="10.85546875" style="80" bestFit="1" customWidth="1"/>
    <col min="12815" max="13056" width="9.140625" style="80"/>
    <col min="13057" max="13059" width="1.140625" style="80" customWidth="1"/>
    <col min="13060" max="13060" width="37.42578125" style="80" customWidth="1"/>
    <col min="13061" max="13061" width="12.85546875" style="80" customWidth="1"/>
    <col min="13062" max="13062" width="0.5703125" style="80" customWidth="1"/>
    <col min="13063" max="13063" width="13" style="80" customWidth="1"/>
    <col min="13064" max="13064" width="0.5703125" style="80" customWidth="1"/>
    <col min="13065" max="13065" width="12.85546875" style="80" customWidth="1"/>
    <col min="13066" max="13066" width="0.5703125" style="80" customWidth="1"/>
    <col min="13067" max="13067" width="12.7109375" style="80" customWidth="1"/>
    <col min="13068" max="13068" width="10.85546875" style="80" bestFit="1" customWidth="1"/>
    <col min="13069" max="13069" width="11.140625" style="80" bestFit="1" customWidth="1"/>
    <col min="13070" max="13070" width="10.85546875" style="80" bestFit="1" customWidth="1"/>
    <col min="13071" max="13312" width="9.140625" style="80"/>
    <col min="13313" max="13315" width="1.140625" style="80" customWidth="1"/>
    <col min="13316" max="13316" width="37.42578125" style="80" customWidth="1"/>
    <col min="13317" max="13317" width="12.85546875" style="80" customWidth="1"/>
    <col min="13318" max="13318" width="0.5703125" style="80" customWidth="1"/>
    <col min="13319" max="13319" width="13" style="80" customWidth="1"/>
    <col min="13320" max="13320" width="0.5703125" style="80" customWidth="1"/>
    <col min="13321" max="13321" width="12.85546875" style="80" customWidth="1"/>
    <col min="13322" max="13322" width="0.5703125" style="80" customWidth="1"/>
    <col min="13323" max="13323" width="12.7109375" style="80" customWidth="1"/>
    <col min="13324" max="13324" width="10.85546875" style="80" bestFit="1" customWidth="1"/>
    <col min="13325" max="13325" width="11.140625" style="80" bestFit="1" customWidth="1"/>
    <col min="13326" max="13326" width="10.85546875" style="80" bestFit="1" customWidth="1"/>
    <col min="13327" max="13568" width="9.140625" style="80"/>
    <col min="13569" max="13571" width="1.140625" style="80" customWidth="1"/>
    <col min="13572" max="13572" width="37.42578125" style="80" customWidth="1"/>
    <col min="13573" max="13573" width="12.85546875" style="80" customWidth="1"/>
    <col min="13574" max="13574" width="0.5703125" style="80" customWidth="1"/>
    <col min="13575" max="13575" width="13" style="80" customWidth="1"/>
    <col min="13576" max="13576" width="0.5703125" style="80" customWidth="1"/>
    <col min="13577" max="13577" width="12.85546875" style="80" customWidth="1"/>
    <col min="13578" max="13578" width="0.5703125" style="80" customWidth="1"/>
    <col min="13579" max="13579" width="12.7109375" style="80" customWidth="1"/>
    <col min="13580" max="13580" width="10.85546875" style="80" bestFit="1" customWidth="1"/>
    <col min="13581" max="13581" width="11.140625" style="80" bestFit="1" customWidth="1"/>
    <col min="13582" max="13582" width="10.85546875" style="80" bestFit="1" customWidth="1"/>
    <col min="13583" max="13824" width="9.140625" style="80"/>
    <col min="13825" max="13827" width="1.140625" style="80" customWidth="1"/>
    <col min="13828" max="13828" width="37.42578125" style="80" customWidth="1"/>
    <col min="13829" max="13829" width="12.85546875" style="80" customWidth="1"/>
    <col min="13830" max="13830" width="0.5703125" style="80" customWidth="1"/>
    <col min="13831" max="13831" width="13" style="80" customWidth="1"/>
    <col min="13832" max="13832" width="0.5703125" style="80" customWidth="1"/>
    <col min="13833" max="13833" width="12.85546875" style="80" customWidth="1"/>
    <col min="13834" max="13834" width="0.5703125" style="80" customWidth="1"/>
    <col min="13835" max="13835" width="12.7109375" style="80" customWidth="1"/>
    <col min="13836" max="13836" width="10.85546875" style="80" bestFit="1" customWidth="1"/>
    <col min="13837" max="13837" width="11.140625" style="80" bestFit="1" customWidth="1"/>
    <col min="13838" max="13838" width="10.85546875" style="80" bestFit="1" customWidth="1"/>
    <col min="13839" max="14080" width="9.140625" style="80"/>
    <col min="14081" max="14083" width="1.140625" style="80" customWidth="1"/>
    <col min="14084" max="14084" width="37.42578125" style="80" customWidth="1"/>
    <col min="14085" max="14085" width="12.85546875" style="80" customWidth="1"/>
    <col min="14086" max="14086" width="0.5703125" style="80" customWidth="1"/>
    <col min="14087" max="14087" width="13" style="80" customWidth="1"/>
    <col min="14088" max="14088" width="0.5703125" style="80" customWidth="1"/>
    <col min="14089" max="14089" width="12.85546875" style="80" customWidth="1"/>
    <col min="14090" max="14090" width="0.5703125" style="80" customWidth="1"/>
    <col min="14091" max="14091" width="12.7109375" style="80" customWidth="1"/>
    <col min="14092" max="14092" width="10.85546875" style="80" bestFit="1" customWidth="1"/>
    <col min="14093" max="14093" width="11.140625" style="80" bestFit="1" customWidth="1"/>
    <col min="14094" max="14094" width="10.85546875" style="80" bestFit="1" customWidth="1"/>
    <col min="14095" max="14336" width="9.140625" style="80"/>
    <col min="14337" max="14339" width="1.140625" style="80" customWidth="1"/>
    <col min="14340" max="14340" width="37.42578125" style="80" customWidth="1"/>
    <col min="14341" max="14341" width="12.85546875" style="80" customWidth="1"/>
    <col min="14342" max="14342" width="0.5703125" style="80" customWidth="1"/>
    <col min="14343" max="14343" width="13" style="80" customWidth="1"/>
    <col min="14344" max="14344" width="0.5703125" style="80" customWidth="1"/>
    <col min="14345" max="14345" width="12.85546875" style="80" customWidth="1"/>
    <col min="14346" max="14346" width="0.5703125" style="80" customWidth="1"/>
    <col min="14347" max="14347" width="12.7109375" style="80" customWidth="1"/>
    <col min="14348" max="14348" width="10.85546875" style="80" bestFit="1" customWidth="1"/>
    <col min="14349" max="14349" width="11.140625" style="80" bestFit="1" customWidth="1"/>
    <col min="14350" max="14350" width="10.85546875" style="80" bestFit="1" customWidth="1"/>
    <col min="14351" max="14592" width="9.140625" style="80"/>
    <col min="14593" max="14595" width="1.140625" style="80" customWidth="1"/>
    <col min="14596" max="14596" width="37.42578125" style="80" customWidth="1"/>
    <col min="14597" max="14597" width="12.85546875" style="80" customWidth="1"/>
    <col min="14598" max="14598" width="0.5703125" style="80" customWidth="1"/>
    <col min="14599" max="14599" width="13" style="80" customWidth="1"/>
    <col min="14600" max="14600" width="0.5703125" style="80" customWidth="1"/>
    <col min="14601" max="14601" width="12.85546875" style="80" customWidth="1"/>
    <col min="14602" max="14602" width="0.5703125" style="80" customWidth="1"/>
    <col min="14603" max="14603" width="12.7109375" style="80" customWidth="1"/>
    <col min="14604" max="14604" width="10.85546875" style="80" bestFit="1" customWidth="1"/>
    <col min="14605" max="14605" width="11.140625" style="80" bestFit="1" customWidth="1"/>
    <col min="14606" max="14606" width="10.85546875" style="80" bestFit="1" customWidth="1"/>
    <col min="14607" max="14848" width="9.140625" style="80"/>
    <col min="14849" max="14851" width="1.140625" style="80" customWidth="1"/>
    <col min="14852" max="14852" width="37.42578125" style="80" customWidth="1"/>
    <col min="14853" max="14853" width="12.85546875" style="80" customWidth="1"/>
    <col min="14854" max="14854" width="0.5703125" style="80" customWidth="1"/>
    <col min="14855" max="14855" width="13" style="80" customWidth="1"/>
    <col min="14856" max="14856" width="0.5703125" style="80" customWidth="1"/>
    <col min="14857" max="14857" width="12.85546875" style="80" customWidth="1"/>
    <col min="14858" max="14858" width="0.5703125" style="80" customWidth="1"/>
    <col min="14859" max="14859" width="12.7109375" style="80" customWidth="1"/>
    <col min="14860" max="14860" width="10.85546875" style="80" bestFit="1" customWidth="1"/>
    <col min="14861" max="14861" width="11.140625" style="80" bestFit="1" customWidth="1"/>
    <col min="14862" max="14862" width="10.85546875" style="80" bestFit="1" customWidth="1"/>
    <col min="14863" max="15104" width="9.140625" style="80"/>
    <col min="15105" max="15107" width="1.140625" style="80" customWidth="1"/>
    <col min="15108" max="15108" width="37.42578125" style="80" customWidth="1"/>
    <col min="15109" max="15109" width="12.85546875" style="80" customWidth="1"/>
    <col min="15110" max="15110" width="0.5703125" style="80" customWidth="1"/>
    <col min="15111" max="15111" width="13" style="80" customWidth="1"/>
    <col min="15112" max="15112" width="0.5703125" style="80" customWidth="1"/>
    <col min="15113" max="15113" width="12.85546875" style="80" customWidth="1"/>
    <col min="15114" max="15114" width="0.5703125" style="80" customWidth="1"/>
    <col min="15115" max="15115" width="12.7109375" style="80" customWidth="1"/>
    <col min="15116" max="15116" width="10.85546875" style="80" bestFit="1" customWidth="1"/>
    <col min="15117" max="15117" width="11.140625" style="80" bestFit="1" customWidth="1"/>
    <col min="15118" max="15118" width="10.85546875" style="80" bestFit="1" customWidth="1"/>
    <col min="15119" max="15360" width="9.140625" style="80"/>
    <col min="15361" max="15363" width="1.140625" style="80" customWidth="1"/>
    <col min="15364" max="15364" width="37.42578125" style="80" customWidth="1"/>
    <col min="15365" max="15365" width="12.85546875" style="80" customWidth="1"/>
    <col min="15366" max="15366" width="0.5703125" style="80" customWidth="1"/>
    <col min="15367" max="15367" width="13" style="80" customWidth="1"/>
    <col min="15368" max="15368" width="0.5703125" style="80" customWidth="1"/>
    <col min="15369" max="15369" width="12.85546875" style="80" customWidth="1"/>
    <col min="15370" max="15370" width="0.5703125" style="80" customWidth="1"/>
    <col min="15371" max="15371" width="12.7109375" style="80" customWidth="1"/>
    <col min="15372" max="15372" width="10.85546875" style="80" bestFit="1" customWidth="1"/>
    <col min="15373" max="15373" width="11.140625" style="80" bestFit="1" customWidth="1"/>
    <col min="15374" max="15374" width="10.85546875" style="80" bestFit="1" customWidth="1"/>
    <col min="15375" max="15616" width="9.140625" style="80"/>
    <col min="15617" max="15619" width="1.140625" style="80" customWidth="1"/>
    <col min="15620" max="15620" width="37.42578125" style="80" customWidth="1"/>
    <col min="15621" max="15621" width="12.85546875" style="80" customWidth="1"/>
    <col min="15622" max="15622" width="0.5703125" style="80" customWidth="1"/>
    <col min="15623" max="15623" width="13" style="80" customWidth="1"/>
    <col min="15624" max="15624" width="0.5703125" style="80" customWidth="1"/>
    <col min="15625" max="15625" width="12.85546875" style="80" customWidth="1"/>
    <col min="15626" max="15626" width="0.5703125" style="80" customWidth="1"/>
    <col min="15627" max="15627" width="12.7109375" style="80" customWidth="1"/>
    <col min="15628" max="15628" width="10.85546875" style="80" bestFit="1" customWidth="1"/>
    <col min="15629" max="15629" width="11.140625" style="80" bestFit="1" customWidth="1"/>
    <col min="15630" max="15630" width="10.85546875" style="80" bestFit="1" customWidth="1"/>
    <col min="15631" max="15872" width="9.140625" style="80"/>
    <col min="15873" max="15875" width="1.140625" style="80" customWidth="1"/>
    <col min="15876" max="15876" width="37.42578125" style="80" customWidth="1"/>
    <col min="15877" max="15877" width="12.85546875" style="80" customWidth="1"/>
    <col min="15878" max="15878" width="0.5703125" style="80" customWidth="1"/>
    <col min="15879" max="15879" width="13" style="80" customWidth="1"/>
    <col min="15880" max="15880" width="0.5703125" style="80" customWidth="1"/>
    <col min="15881" max="15881" width="12.85546875" style="80" customWidth="1"/>
    <col min="15882" max="15882" width="0.5703125" style="80" customWidth="1"/>
    <col min="15883" max="15883" width="12.7109375" style="80" customWidth="1"/>
    <col min="15884" max="15884" width="10.85546875" style="80" bestFit="1" customWidth="1"/>
    <col min="15885" max="15885" width="11.140625" style="80" bestFit="1" customWidth="1"/>
    <col min="15886" max="15886" width="10.85546875" style="80" bestFit="1" customWidth="1"/>
    <col min="15887" max="16128" width="9.140625" style="80"/>
    <col min="16129" max="16131" width="1.140625" style="80" customWidth="1"/>
    <col min="16132" max="16132" width="37.42578125" style="80" customWidth="1"/>
    <col min="16133" max="16133" width="12.85546875" style="80" customWidth="1"/>
    <col min="16134" max="16134" width="0.5703125" style="80" customWidth="1"/>
    <col min="16135" max="16135" width="13" style="80" customWidth="1"/>
    <col min="16136" max="16136" width="0.5703125" style="80" customWidth="1"/>
    <col min="16137" max="16137" width="12.85546875" style="80" customWidth="1"/>
    <col min="16138" max="16138" width="0.5703125" style="80" customWidth="1"/>
    <col min="16139" max="16139" width="12.7109375" style="80" customWidth="1"/>
    <col min="16140" max="16140" width="10.85546875" style="80" bestFit="1" customWidth="1"/>
    <col min="16141" max="16141" width="11.140625" style="80" bestFit="1" customWidth="1"/>
    <col min="16142" max="16142" width="10.85546875" style="80" bestFit="1" customWidth="1"/>
    <col min="16143" max="16384" width="9.140625" style="80"/>
  </cols>
  <sheetData>
    <row r="1" spans="1:13" s="79" customFormat="1" ht="24" customHeight="1" x14ac:dyDescent="0.5">
      <c r="A1" s="151" t="s">
        <v>152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45"/>
      <c r="M1" s="22"/>
    </row>
    <row r="2" spans="1:13" ht="24" customHeight="1" x14ac:dyDescent="0.5">
      <c r="A2" s="150" t="str">
        <f>งบฐานะการเงิน!A2</f>
        <v>บริษัท บางกอก แอสเซท อินเตอร์กรุ๊ป  จำกัด (มหาชน)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</row>
    <row r="3" spans="1:13" ht="24" customHeight="1" x14ac:dyDescent="0.5">
      <c r="A3" s="150" t="s">
        <v>50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</row>
    <row r="4" spans="1:13" ht="24" customHeight="1" x14ac:dyDescent="0.5">
      <c r="A4" s="150" t="s">
        <v>123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</row>
    <row r="5" spans="1:13" ht="21.95" customHeight="1" x14ac:dyDescent="0.5">
      <c r="E5" s="79"/>
      <c r="F5" s="79"/>
      <c r="G5" s="79"/>
      <c r="H5" s="79"/>
      <c r="I5" s="148" t="s">
        <v>19</v>
      </c>
      <c r="J5" s="148"/>
      <c r="K5" s="148"/>
    </row>
    <row r="6" spans="1:13" ht="21.95" customHeight="1" x14ac:dyDescent="0.5">
      <c r="E6" s="79"/>
      <c r="F6" s="79"/>
      <c r="G6" s="79"/>
      <c r="H6" s="79"/>
      <c r="I6" s="69">
        <v>2567</v>
      </c>
      <c r="J6" s="106"/>
      <c r="K6" s="69">
        <v>2566</v>
      </c>
    </row>
    <row r="7" spans="1:13" ht="21.95" customHeight="1" x14ac:dyDescent="0.5">
      <c r="A7" s="80" t="s">
        <v>51</v>
      </c>
      <c r="E7" s="115"/>
      <c r="F7" s="115"/>
      <c r="G7" s="115"/>
      <c r="H7" s="115"/>
      <c r="I7" s="115"/>
      <c r="J7" s="115"/>
      <c r="K7" s="115"/>
    </row>
    <row r="8" spans="1:13" ht="21.95" customHeight="1" x14ac:dyDescent="0.5">
      <c r="B8" s="80" t="s">
        <v>117</v>
      </c>
      <c r="E8" s="1"/>
      <c r="F8" s="1"/>
      <c r="G8" s="1"/>
      <c r="H8" s="1"/>
      <c r="I8" s="1">
        <v>36816295.43</v>
      </c>
      <c r="J8" s="1"/>
      <c r="K8" s="1">
        <v>22271879.539999999</v>
      </c>
    </row>
    <row r="9" spans="1:13" ht="21.95" customHeight="1" x14ac:dyDescent="0.5">
      <c r="B9" s="80" t="s">
        <v>88</v>
      </c>
      <c r="E9" s="1"/>
      <c r="F9" s="1"/>
      <c r="G9" s="1"/>
      <c r="H9" s="1"/>
      <c r="I9" s="1"/>
      <c r="J9" s="1"/>
      <c r="K9" s="1"/>
    </row>
    <row r="10" spans="1:13" ht="21.95" customHeight="1" x14ac:dyDescent="0.5">
      <c r="C10" s="80" t="s">
        <v>142</v>
      </c>
      <c r="E10" s="1"/>
      <c r="F10" s="1"/>
      <c r="G10" s="1"/>
      <c r="H10" s="1"/>
      <c r="I10" s="1">
        <v>9391963.0800000001</v>
      </c>
      <c r="J10" s="1"/>
      <c r="K10" s="1">
        <v>5634369.46</v>
      </c>
    </row>
    <row r="11" spans="1:13" ht="21.95" customHeight="1" x14ac:dyDescent="0.5">
      <c r="C11" s="80" t="s">
        <v>52</v>
      </c>
      <c r="E11" s="1"/>
      <c r="F11" s="1"/>
      <c r="G11" s="1"/>
      <c r="H11" s="1"/>
      <c r="I11" s="1">
        <v>5720892.5</v>
      </c>
      <c r="J11" s="1"/>
      <c r="K11" s="1">
        <f>5737353.74+24212.49</f>
        <v>5761566.2300000004</v>
      </c>
    </row>
    <row r="12" spans="1:13" ht="21.95" customHeight="1" x14ac:dyDescent="0.5">
      <c r="C12" s="80" t="s">
        <v>143</v>
      </c>
      <c r="E12" s="20"/>
      <c r="F12" s="1"/>
      <c r="G12" s="20"/>
      <c r="H12" s="1"/>
      <c r="I12" s="20">
        <v>5810779.8899999997</v>
      </c>
      <c r="J12" s="1"/>
      <c r="K12" s="20">
        <v>3142287.1</v>
      </c>
    </row>
    <row r="13" spans="1:13" ht="21.95" customHeight="1" x14ac:dyDescent="0.5">
      <c r="C13" s="82" t="s">
        <v>155</v>
      </c>
      <c r="E13" s="20"/>
      <c r="F13" s="20"/>
      <c r="G13" s="20"/>
      <c r="H13" s="20"/>
      <c r="I13" s="116">
        <v>0</v>
      </c>
      <c r="J13" s="20"/>
      <c r="K13" s="20">
        <v>42481.38</v>
      </c>
    </row>
    <row r="14" spans="1:13" ht="21.95" customHeight="1" x14ac:dyDescent="0.5">
      <c r="C14" s="80" t="s">
        <v>102</v>
      </c>
      <c r="E14" s="1"/>
      <c r="F14" s="1"/>
      <c r="G14" s="1"/>
      <c r="H14" s="1"/>
      <c r="I14" s="117">
        <v>49890.59</v>
      </c>
      <c r="J14" s="118"/>
      <c r="K14" s="117">
        <v>202384.56</v>
      </c>
    </row>
    <row r="15" spans="1:13" s="82" customFormat="1" ht="21.95" customHeight="1" x14ac:dyDescent="0.5">
      <c r="C15" s="82" t="s">
        <v>150</v>
      </c>
      <c r="E15" s="63"/>
      <c r="F15" s="63"/>
      <c r="G15" s="63"/>
      <c r="H15" s="63"/>
      <c r="I15" s="116">
        <v>0</v>
      </c>
      <c r="J15" s="119"/>
      <c r="K15" s="120">
        <v>-300007.3</v>
      </c>
      <c r="L15" s="121"/>
      <c r="M15" s="63"/>
    </row>
    <row r="16" spans="1:13" ht="21.95" customHeight="1" x14ac:dyDescent="0.5">
      <c r="C16" s="82" t="s">
        <v>90</v>
      </c>
      <c r="E16" s="20"/>
      <c r="F16" s="1"/>
      <c r="G16" s="20"/>
      <c r="H16" s="1"/>
      <c r="I16" s="22">
        <v>1141144.74</v>
      </c>
      <c r="J16" s="22"/>
      <c r="K16" s="22">
        <v>1087548.3600000001</v>
      </c>
    </row>
    <row r="17" spans="2:14" ht="21.95" customHeight="1" x14ac:dyDescent="0.5">
      <c r="C17" s="80" t="s">
        <v>156</v>
      </c>
      <c r="E17" s="20"/>
      <c r="F17" s="1"/>
      <c r="G17" s="20"/>
      <c r="H17" s="1"/>
      <c r="I17" s="20">
        <v>343971.1</v>
      </c>
      <c r="J17" s="22"/>
      <c r="K17" s="20">
        <v>445189.23</v>
      </c>
    </row>
    <row r="18" spans="2:14" ht="21.95" customHeight="1" x14ac:dyDescent="0.5">
      <c r="C18" s="80" t="s">
        <v>144</v>
      </c>
      <c r="E18" s="20"/>
      <c r="F18" s="20"/>
      <c r="G18" s="20"/>
      <c r="H18" s="20"/>
      <c r="I18" s="20">
        <v>49500</v>
      </c>
      <c r="J18" s="20"/>
      <c r="K18" s="20">
        <v>65000</v>
      </c>
    </row>
    <row r="19" spans="2:14" ht="21.95" customHeight="1" x14ac:dyDescent="0.5">
      <c r="C19" s="80" t="s">
        <v>157</v>
      </c>
      <c r="E19" s="20"/>
      <c r="F19" s="1"/>
      <c r="G19" s="20"/>
      <c r="H19" s="1"/>
      <c r="I19" s="20">
        <v>43932.62</v>
      </c>
      <c r="J19" s="1"/>
      <c r="K19" s="20">
        <v>-48649.279999999999</v>
      </c>
    </row>
    <row r="20" spans="2:14" ht="21.95" customHeight="1" x14ac:dyDescent="0.5">
      <c r="C20" s="80" t="s">
        <v>151</v>
      </c>
      <c r="E20" s="20"/>
      <c r="F20" s="1"/>
      <c r="G20" s="20"/>
      <c r="H20" s="1"/>
      <c r="I20" s="20">
        <v>-2550225.59</v>
      </c>
      <c r="J20" s="1"/>
      <c r="K20" s="20">
        <v>-1043542.6</v>
      </c>
    </row>
    <row r="21" spans="2:14" ht="21.95" customHeight="1" x14ac:dyDescent="0.5">
      <c r="C21" s="80" t="s">
        <v>154</v>
      </c>
      <c r="E21" s="1"/>
      <c r="F21" s="1"/>
      <c r="G21" s="1"/>
      <c r="H21" s="1"/>
      <c r="I21" s="117">
        <v>-109719.15</v>
      </c>
      <c r="J21" s="118"/>
      <c r="K21" s="117">
        <v>-63472.91</v>
      </c>
    </row>
    <row r="22" spans="2:14" ht="21.95" customHeight="1" x14ac:dyDescent="0.5">
      <c r="C22" s="80" t="s">
        <v>114</v>
      </c>
      <c r="E22" s="1"/>
      <c r="F22" s="1"/>
      <c r="G22" s="1"/>
      <c r="H22" s="1"/>
      <c r="I22" s="116">
        <v>0</v>
      </c>
      <c r="J22" s="118"/>
      <c r="K22" s="117">
        <v>35721.99</v>
      </c>
    </row>
    <row r="23" spans="2:14" ht="21.95" customHeight="1" x14ac:dyDescent="0.5">
      <c r="C23" s="80" t="s">
        <v>89</v>
      </c>
      <c r="E23" s="20"/>
      <c r="F23" s="20"/>
      <c r="G23" s="20"/>
      <c r="H23" s="20"/>
      <c r="I23" s="20">
        <v>1592573.87</v>
      </c>
      <c r="J23" s="20"/>
      <c r="K23" s="20">
        <v>-632383.66</v>
      </c>
    </row>
    <row r="24" spans="2:14" s="82" customFormat="1" ht="21.95" customHeight="1" x14ac:dyDescent="0.5">
      <c r="C24" s="82" t="s">
        <v>53</v>
      </c>
      <c r="E24" s="122"/>
      <c r="F24" s="122"/>
      <c r="G24" s="122"/>
      <c r="H24" s="122"/>
      <c r="I24" s="122">
        <v>10922265.07</v>
      </c>
      <c r="J24" s="122"/>
      <c r="K24" s="122">
        <v>11907817.34</v>
      </c>
      <c r="L24" s="2"/>
      <c r="M24" s="2"/>
    </row>
    <row r="25" spans="2:14" ht="21.95" customHeight="1" x14ac:dyDescent="0.5">
      <c r="C25" s="80" t="s">
        <v>69</v>
      </c>
      <c r="E25" s="123"/>
      <c r="F25" s="1"/>
      <c r="G25" s="123"/>
      <c r="H25" s="1"/>
      <c r="I25" s="123">
        <v>54950126.57</v>
      </c>
      <c r="J25" s="1"/>
      <c r="K25" s="123">
        <v>-9804341.3200000003</v>
      </c>
    </row>
    <row r="26" spans="2:14" ht="21.95" customHeight="1" x14ac:dyDescent="0.5">
      <c r="C26" s="80" t="s">
        <v>104</v>
      </c>
      <c r="E26" s="20"/>
      <c r="F26" s="1"/>
      <c r="G26" s="20"/>
      <c r="H26" s="1"/>
      <c r="I26" s="20">
        <v>44723859.829999998</v>
      </c>
      <c r="J26" s="1"/>
      <c r="K26" s="20">
        <v>21852016.260000002</v>
      </c>
      <c r="N26" s="46"/>
    </row>
    <row r="27" spans="2:14" ht="21.95" customHeight="1" x14ac:dyDescent="0.5">
      <c r="C27" s="80" t="s">
        <v>105</v>
      </c>
      <c r="E27" s="20"/>
      <c r="F27" s="1"/>
      <c r="G27" s="20"/>
      <c r="H27" s="1"/>
      <c r="I27" s="20">
        <v>453506.14</v>
      </c>
      <c r="J27" s="1"/>
      <c r="K27" s="20">
        <v>-600088.77</v>
      </c>
    </row>
    <row r="28" spans="2:14" ht="21.95" customHeight="1" x14ac:dyDescent="0.5">
      <c r="C28" s="80" t="s">
        <v>106</v>
      </c>
      <c r="E28" s="20"/>
      <c r="F28" s="1"/>
      <c r="G28" s="20"/>
      <c r="H28" s="1"/>
      <c r="I28" s="20">
        <v>210091.99</v>
      </c>
      <c r="J28" s="1"/>
      <c r="K28" s="20">
        <v>-1056936.72</v>
      </c>
    </row>
    <row r="29" spans="2:14" ht="21.95" customHeight="1" x14ac:dyDescent="0.5">
      <c r="C29" s="80" t="s">
        <v>145</v>
      </c>
      <c r="E29" s="20"/>
      <c r="F29" s="1"/>
      <c r="G29" s="20"/>
      <c r="H29" s="1"/>
      <c r="I29" s="20">
        <v>-4393360.75</v>
      </c>
      <c r="J29" s="1"/>
      <c r="K29" s="20">
        <v>1411106.85</v>
      </c>
    </row>
    <row r="30" spans="2:14" ht="21.95" customHeight="1" x14ac:dyDescent="0.5">
      <c r="C30" s="80" t="s">
        <v>54</v>
      </c>
      <c r="E30" s="1"/>
      <c r="F30" s="1"/>
      <c r="G30" s="1"/>
      <c r="H30" s="1"/>
      <c r="I30" s="124">
        <v>0</v>
      </c>
      <c r="J30" s="1"/>
      <c r="K30" s="125">
        <v>-31024.68</v>
      </c>
    </row>
    <row r="31" spans="2:14" ht="21.95" customHeight="1" x14ac:dyDescent="0.5">
      <c r="B31" s="80" t="s">
        <v>56</v>
      </c>
      <c r="E31" s="1"/>
      <c r="F31" s="1"/>
      <c r="G31" s="1"/>
      <c r="H31" s="1"/>
      <c r="I31" s="20">
        <f>SUM(I8:I30)</f>
        <v>165167487.93000001</v>
      </c>
      <c r="J31" s="1"/>
      <c r="K31" s="20">
        <f>SUM(K8:K30)</f>
        <v>60278921.06000001</v>
      </c>
    </row>
    <row r="32" spans="2:14" ht="21.95" customHeight="1" x14ac:dyDescent="0.5">
      <c r="E32" s="20"/>
      <c r="F32" s="1"/>
      <c r="G32" s="20"/>
      <c r="H32" s="1"/>
      <c r="I32" s="20"/>
      <c r="J32" s="1"/>
      <c r="K32" s="20"/>
      <c r="N32" s="46"/>
    </row>
    <row r="33" spans="1:256" ht="21.95" customHeight="1" x14ac:dyDescent="0.5">
      <c r="E33" s="20"/>
      <c r="F33" s="1"/>
      <c r="G33" s="20"/>
      <c r="H33" s="1"/>
      <c r="I33" s="20"/>
      <c r="J33" s="1"/>
      <c r="K33" s="20"/>
      <c r="N33" s="46"/>
    </row>
    <row r="34" spans="1:256" ht="24" customHeight="1" x14ac:dyDescent="0.5">
      <c r="A34" s="151" t="s">
        <v>68</v>
      </c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45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79"/>
      <c r="CW34" s="79"/>
      <c r="CX34" s="79"/>
      <c r="CY34" s="79"/>
      <c r="CZ34" s="79"/>
      <c r="DA34" s="79"/>
      <c r="DB34" s="79"/>
      <c r="DC34" s="79"/>
      <c r="DD34" s="79"/>
      <c r="DE34" s="79"/>
      <c r="DF34" s="79"/>
      <c r="DG34" s="79"/>
      <c r="DH34" s="79"/>
      <c r="DI34" s="79"/>
      <c r="DJ34" s="79"/>
      <c r="DK34" s="79"/>
      <c r="DL34" s="79"/>
      <c r="DM34" s="79"/>
      <c r="DN34" s="79"/>
      <c r="DO34" s="79"/>
      <c r="DP34" s="79"/>
      <c r="DQ34" s="79"/>
      <c r="DR34" s="79"/>
      <c r="DS34" s="79"/>
      <c r="DT34" s="79"/>
      <c r="DU34" s="79"/>
      <c r="DV34" s="79"/>
      <c r="DW34" s="79"/>
      <c r="DX34" s="79"/>
      <c r="DY34" s="79"/>
      <c r="DZ34" s="79"/>
      <c r="EA34" s="79"/>
      <c r="EB34" s="79"/>
      <c r="EC34" s="79"/>
      <c r="ED34" s="79"/>
      <c r="EE34" s="79"/>
      <c r="EF34" s="79"/>
      <c r="EG34" s="79"/>
      <c r="EH34" s="79"/>
      <c r="EI34" s="79"/>
      <c r="EJ34" s="79"/>
      <c r="EK34" s="79"/>
      <c r="EL34" s="79"/>
      <c r="EM34" s="79"/>
      <c r="EN34" s="79"/>
      <c r="EO34" s="79"/>
      <c r="EP34" s="79"/>
      <c r="EQ34" s="79"/>
      <c r="ER34" s="79"/>
      <c r="ES34" s="79"/>
      <c r="ET34" s="79"/>
      <c r="EU34" s="79"/>
      <c r="EV34" s="79"/>
      <c r="EW34" s="79"/>
      <c r="EX34" s="79"/>
      <c r="EY34" s="79"/>
      <c r="EZ34" s="79"/>
      <c r="FA34" s="79"/>
      <c r="FB34" s="79"/>
      <c r="FC34" s="79"/>
      <c r="FD34" s="79"/>
      <c r="FE34" s="79"/>
      <c r="FF34" s="79"/>
      <c r="FG34" s="79"/>
      <c r="FH34" s="79"/>
      <c r="FI34" s="79"/>
      <c r="FJ34" s="79"/>
      <c r="FK34" s="79"/>
      <c r="FL34" s="79"/>
      <c r="FM34" s="79"/>
      <c r="FN34" s="79"/>
      <c r="FO34" s="79"/>
      <c r="FP34" s="79"/>
      <c r="FQ34" s="79"/>
      <c r="FR34" s="79"/>
      <c r="FS34" s="79"/>
      <c r="FT34" s="79"/>
      <c r="FU34" s="79"/>
      <c r="FV34" s="79"/>
      <c r="FW34" s="79"/>
      <c r="FX34" s="79"/>
      <c r="FY34" s="79"/>
      <c r="FZ34" s="79"/>
      <c r="GA34" s="79"/>
      <c r="GB34" s="79"/>
      <c r="GC34" s="79"/>
      <c r="GD34" s="79"/>
      <c r="GE34" s="79"/>
      <c r="GF34" s="79"/>
      <c r="GG34" s="79"/>
      <c r="GH34" s="79"/>
      <c r="GI34" s="79"/>
      <c r="GJ34" s="79"/>
      <c r="GK34" s="79"/>
      <c r="GL34" s="79"/>
      <c r="GM34" s="79"/>
      <c r="GN34" s="79"/>
      <c r="GO34" s="79"/>
      <c r="GP34" s="79"/>
      <c r="GQ34" s="79"/>
      <c r="GR34" s="79"/>
      <c r="GS34" s="79"/>
      <c r="GT34" s="79"/>
      <c r="GU34" s="79"/>
      <c r="GV34" s="79"/>
      <c r="GW34" s="79"/>
      <c r="GX34" s="79"/>
      <c r="GY34" s="79"/>
      <c r="GZ34" s="79"/>
      <c r="HA34" s="79"/>
      <c r="HB34" s="79"/>
      <c r="HC34" s="79"/>
      <c r="HD34" s="79"/>
      <c r="HE34" s="79"/>
      <c r="HF34" s="79"/>
      <c r="HG34" s="79"/>
      <c r="HH34" s="79"/>
      <c r="HI34" s="79"/>
      <c r="HJ34" s="79"/>
      <c r="HK34" s="79"/>
      <c r="HL34" s="79"/>
      <c r="HM34" s="79"/>
      <c r="HN34" s="79"/>
      <c r="HO34" s="79"/>
      <c r="HP34" s="79"/>
      <c r="HQ34" s="79"/>
      <c r="HR34" s="79"/>
      <c r="HS34" s="79"/>
      <c r="HT34" s="79"/>
      <c r="HU34" s="79"/>
      <c r="HV34" s="79"/>
      <c r="HW34" s="79"/>
      <c r="HX34" s="79"/>
      <c r="HY34" s="79"/>
      <c r="HZ34" s="79"/>
      <c r="IA34" s="79"/>
      <c r="IB34" s="79"/>
      <c r="IC34" s="79"/>
      <c r="ID34" s="79"/>
      <c r="IE34" s="79"/>
      <c r="IF34" s="79"/>
      <c r="IG34" s="79"/>
      <c r="IH34" s="79"/>
      <c r="II34" s="79"/>
      <c r="IJ34" s="79"/>
      <c r="IK34" s="79"/>
      <c r="IL34" s="79"/>
      <c r="IM34" s="79"/>
      <c r="IN34" s="79"/>
      <c r="IO34" s="79"/>
      <c r="IP34" s="79"/>
      <c r="IQ34" s="79"/>
      <c r="IR34" s="79"/>
      <c r="IS34" s="79"/>
      <c r="IT34" s="79"/>
      <c r="IU34" s="79"/>
      <c r="IV34" s="79"/>
    </row>
    <row r="35" spans="1:256" ht="24" customHeight="1" x14ac:dyDescent="0.5">
      <c r="A35" s="150" t="str">
        <f>'งบกระแสเงินสด '!A2</f>
        <v>บริษัท บางกอก แอสเซท อินเตอร์กรุ๊ป  จำกัด (มหาชน)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0"/>
    </row>
    <row r="36" spans="1:256" ht="24" customHeight="1" x14ac:dyDescent="0.5">
      <c r="A36" s="149" t="s">
        <v>55</v>
      </c>
      <c r="B36" s="149"/>
      <c r="C36" s="149"/>
      <c r="D36" s="149"/>
      <c r="E36" s="149"/>
      <c r="F36" s="149"/>
      <c r="G36" s="149"/>
      <c r="H36" s="149"/>
      <c r="I36" s="149"/>
      <c r="J36" s="149"/>
      <c r="K36" s="149"/>
    </row>
    <row r="37" spans="1:256" ht="24" customHeight="1" x14ac:dyDescent="0.5">
      <c r="A37" s="150" t="s">
        <v>123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50"/>
    </row>
    <row r="38" spans="1:256" s="126" customFormat="1" ht="24" customHeight="1" x14ac:dyDescent="0.5">
      <c r="A38" s="80"/>
      <c r="B38" s="80"/>
      <c r="C38" s="80"/>
      <c r="D38" s="80"/>
      <c r="E38" s="79"/>
      <c r="F38" s="79"/>
      <c r="G38" s="79"/>
      <c r="H38" s="79"/>
      <c r="I38" s="148" t="s">
        <v>19</v>
      </c>
      <c r="J38" s="148"/>
      <c r="K38" s="148"/>
      <c r="L38" s="22"/>
      <c r="M38" s="22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0"/>
      <c r="EL38" s="80"/>
      <c r="EM38" s="80"/>
      <c r="EN38" s="80"/>
      <c r="EO38" s="80"/>
      <c r="EP38" s="80"/>
      <c r="EQ38" s="80"/>
      <c r="ER38" s="80"/>
      <c r="ES38" s="80"/>
      <c r="ET38" s="80"/>
      <c r="EU38" s="80"/>
      <c r="EV38" s="80"/>
      <c r="EW38" s="80"/>
      <c r="EX38" s="80"/>
      <c r="EY38" s="80"/>
      <c r="EZ38" s="80"/>
      <c r="FA38" s="80"/>
      <c r="FB38" s="80"/>
      <c r="FC38" s="80"/>
      <c r="FD38" s="80"/>
      <c r="FE38" s="80"/>
      <c r="FF38" s="80"/>
      <c r="FG38" s="80"/>
      <c r="FH38" s="80"/>
      <c r="FI38" s="80"/>
      <c r="FJ38" s="80"/>
      <c r="FK38" s="80"/>
      <c r="FL38" s="80"/>
      <c r="FM38" s="80"/>
      <c r="FN38" s="80"/>
      <c r="FO38" s="80"/>
      <c r="FP38" s="80"/>
      <c r="FQ38" s="80"/>
      <c r="FR38" s="80"/>
      <c r="FS38" s="80"/>
      <c r="FT38" s="80"/>
      <c r="FU38" s="80"/>
      <c r="FV38" s="80"/>
      <c r="FW38" s="80"/>
      <c r="FX38" s="80"/>
      <c r="FY38" s="80"/>
      <c r="FZ38" s="80"/>
      <c r="GA38" s="80"/>
      <c r="GB38" s="80"/>
      <c r="GC38" s="80"/>
      <c r="GD38" s="80"/>
      <c r="GE38" s="80"/>
      <c r="GF38" s="80"/>
      <c r="GG38" s="80"/>
      <c r="GH38" s="80"/>
      <c r="GI38" s="80"/>
      <c r="GJ38" s="80"/>
      <c r="GK38" s="80"/>
      <c r="GL38" s="80"/>
      <c r="GM38" s="80"/>
      <c r="GN38" s="80"/>
      <c r="GO38" s="80"/>
      <c r="GP38" s="80"/>
      <c r="GQ38" s="80"/>
      <c r="GR38" s="80"/>
      <c r="GS38" s="80"/>
      <c r="GT38" s="80"/>
      <c r="GU38" s="80"/>
      <c r="GV38" s="80"/>
      <c r="GW38" s="80"/>
      <c r="GX38" s="80"/>
      <c r="GY38" s="80"/>
      <c r="GZ38" s="80"/>
      <c r="HA38" s="80"/>
      <c r="HB38" s="80"/>
      <c r="HC38" s="80"/>
      <c r="HD38" s="80"/>
      <c r="HE38" s="80"/>
      <c r="HF38" s="80"/>
      <c r="HG38" s="80"/>
      <c r="HH38" s="80"/>
      <c r="HI38" s="80"/>
      <c r="HJ38" s="80"/>
      <c r="HK38" s="80"/>
      <c r="HL38" s="80"/>
      <c r="HM38" s="80"/>
      <c r="HN38" s="80"/>
      <c r="HO38" s="80"/>
      <c r="HP38" s="80"/>
      <c r="HQ38" s="80"/>
      <c r="HR38" s="80"/>
      <c r="HS38" s="80"/>
      <c r="HT38" s="80"/>
      <c r="HU38" s="80"/>
      <c r="HV38" s="80"/>
      <c r="HW38" s="80"/>
      <c r="HX38" s="80"/>
      <c r="HY38" s="80"/>
      <c r="HZ38" s="80"/>
      <c r="IA38" s="80"/>
      <c r="IB38" s="80"/>
      <c r="IC38" s="80"/>
      <c r="ID38" s="80"/>
      <c r="IE38" s="80"/>
      <c r="IF38" s="80"/>
      <c r="IG38" s="80"/>
      <c r="IH38" s="80"/>
      <c r="II38" s="80"/>
      <c r="IJ38" s="80"/>
      <c r="IK38" s="80"/>
      <c r="IL38" s="80"/>
      <c r="IM38" s="80"/>
      <c r="IN38" s="80"/>
      <c r="IO38" s="80"/>
      <c r="IP38" s="80"/>
      <c r="IQ38" s="80"/>
      <c r="IR38" s="80"/>
      <c r="IS38" s="80"/>
      <c r="IT38" s="80"/>
      <c r="IU38" s="80"/>
      <c r="IV38" s="80"/>
    </row>
    <row r="39" spans="1:256" ht="24" customHeight="1" x14ac:dyDescent="0.5">
      <c r="E39" s="79"/>
      <c r="F39" s="79"/>
      <c r="G39" s="79"/>
      <c r="H39" s="79"/>
      <c r="I39" s="69">
        <v>2567</v>
      </c>
      <c r="J39" s="106"/>
      <c r="K39" s="69">
        <v>2566</v>
      </c>
      <c r="L39" s="127"/>
      <c r="M39" s="127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6"/>
      <c r="BM39" s="126"/>
      <c r="BN39" s="126"/>
      <c r="BO39" s="126"/>
      <c r="BP39" s="126"/>
      <c r="BQ39" s="126"/>
      <c r="BR39" s="126"/>
      <c r="BS39" s="126"/>
      <c r="BT39" s="126"/>
      <c r="BU39" s="126"/>
      <c r="BV39" s="126"/>
      <c r="BW39" s="126"/>
      <c r="BX39" s="126"/>
      <c r="BY39" s="126"/>
      <c r="BZ39" s="126"/>
      <c r="CA39" s="126"/>
      <c r="CB39" s="126"/>
      <c r="CC39" s="126"/>
      <c r="CD39" s="126"/>
      <c r="CE39" s="126"/>
      <c r="CF39" s="126"/>
      <c r="CG39" s="126"/>
      <c r="CH39" s="126"/>
      <c r="CI39" s="126"/>
      <c r="CJ39" s="126"/>
      <c r="CK39" s="126"/>
      <c r="CL39" s="126"/>
      <c r="CM39" s="126"/>
      <c r="CN39" s="126"/>
      <c r="CO39" s="126"/>
      <c r="CP39" s="126"/>
      <c r="CQ39" s="126"/>
      <c r="CR39" s="126"/>
      <c r="CS39" s="126"/>
      <c r="CT39" s="126"/>
      <c r="CU39" s="126"/>
      <c r="CV39" s="126"/>
      <c r="CW39" s="126"/>
      <c r="CX39" s="126"/>
      <c r="CY39" s="126"/>
      <c r="CZ39" s="126"/>
      <c r="DA39" s="126"/>
      <c r="DB39" s="126"/>
      <c r="DC39" s="126"/>
      <c r="DD39" s="126"/>
      <c r="DE39" s="126"/>
      <c r="DF39" s="126"/>
      <c r="DG39" s="126"/>
      <c r="DH39" s="126"/>
      <c r="DI39" s="126"/>
      <c r="DJ39" s="126"/>
      <c r="DK39" s="126"/>
      <c r="DL39" s="126"/>
      <c r="DM39" s="126"/>
      <c r="DN39" s="126"/>
      <c r="DO39" s="126"/>
      <c r="DP39" s="126"/>
      <c r="DQ39" s="126"/>
      <c r="DR39" s="126"/>
      <c r="DS39" s="126"/>
      <c r="DT39" s="126"/>
      <c r="DU39" s="126"/>
      <c r="DV39" s="126"/>
      <c r="DW39" s="126"/>
      <c r="DX39" s="126"/>
      <c r="DY39" s="126"/>
      <c r="DZ39" s="126"/>
      <c r="EA39" s="126"/>
      <c r="EB39" s="126"/>
      <c r="EC39" s="126"/>
      <c r="ED39" s="126"/>
      <c r="EE39" s="126"/>
      <c r="EF39" s="126"/>
      <c r="EG39" s="126"/>
      <c r="EH39" s="126"/>
      <c r="EI39" s="126"/>
      <c r="EJ39" s="126"/>
      <c r="EK39" s="126"/>
      <c r="EL39" s="126"/>
      <c r="EM39" s="126"/>
      <c r="EN39" s="126"/>
      <c r="EO39" s="126"/>
      <c r="EP39" s="126"/>
      <c r="EQ39" s="126"/>
      <c r="ER39" s="126"/>
      <c r="ES39" s="126"/>
      <c r="ET39" s="126"/>
      <c r="EU39" s="126"/>
      <c r="EV39" s="126"/>
      <c r="EW39" s="126"/>
      <c r="EX39" s="126"/>
      <c r="EY39" s="126"/>
      <c r="EZ39" s="126"/>
      <c r="FA39" s="126"/>
      <c r="FB39" s="126"/>
      <c r="FC39" s="126"/>
      <c r="FD39" s="126"/>
      <c r="FE39" s="126"/>
      <c r="FF39" s="126"/>
      <c r="FG39" s="126"/>
      <c r="FH39" s="126"/>
      <c r="FI39" s="126"/>
      <c r="FJ39" s="126"/>
      <c r="FK39" s="126"/>
      <c r="FL39" s="126"/>
      <c r="FM39" s="126"/>
      <c r="FN39" s="126"/>
      <c r="FO39" s="126"/>
      <c r="FP39" s="126"/>
      <c r="FQ39" s="126"/>
      <c r="FR39" s="126"/>
      <c r="FS39" s="126"/>
      <c r="FT39" s="126"/>
      <c r="FU39" s="126"/>
      <c r="FV39" s="126"/>
      <c r="FW39" s="126"/>
      <c r="FX39" s="126"/>
      <c r="FY39" s="126"/>
      <c r="FZ39" s="126"/>
      <c r="GA39" s="126"/>
      <c r="GB39" s="126"/>
      <c r="GC39" s="126"/>
      <c r="GD39" s="126"/>
      <c r="GE39" s="126"/>
      <c r="GF39" s="126"/>
      <c r="GG39" s="126"/>
      <c r="GH39" s="126"/>
      <c r="GI39" s="126"/>
      <c r="GJ39" s="126"/>
      <c r="GK39" s="126"/>
      <c r="GL39" s="126"/>
      <c r="GM39" s="126"/>
      <c r="GN39" s="126"/>
      <c r="GO39" s="126"/>
      <c r="GP39" s="126"/>
      <c r="GQ39" s="126"/>
      <c r="GR39" s="126"/>
      <c r="GS39" s="126"/>
      <c r="GT39" s="126"/>
      <c r="GU39" s="126"/>
      <c r="GV39" s="126"/>
      <c r="GW39" s="126"/>
      <c r="GX39" s="126"/>
      <c r="GY39" s="126"/>
      <c r="GZ39" s="126"/>
      <c r="HA39" s="126"/>
      <c r="HB39" s="126"/>
      <c r="HC39" s="126"/>
      <c r="HD39" s="126"/>
      <c r="HE39" s="126"/>
      <c r="HF39" s="126"/>
      <c r="HG39" s="126"/>
      <c r="HH39" s="126"/>
      <c r="HI39" s="126"/>
      <c r="HJ39" s="126"/>
      <c r="HK39" s="126"/>
      <c r="HL39" s="126"/>
      <c r="HM39" s="126"/>
      <c r="HN39" s="126"/>
      <c r="HO39" s="126"/>
      <c r="HP39" s="126"/>
      <c r="HQ39" s="126"/>
      <c r="HR39" s="126"/>
      <c r="HS39" s="126"/>
      <c r="HT39" s="126"/>
      <c r="HU39" s="126"/>
      <c r="HV39" s="126"/>
      <c r="HW39" s="126"/>
      <c r="HX39" s="126"/>
      <c r="HY39" s="126"/>
      <c r="HZ39" s="126"/>
      <c r="IA39" s="126"/>
      <c r="IB39" s="126"/>
      <c r="IC39" s="126"/>
      <c r="ID39" s="126"/>
      <c r="IE39" s="126"/>
      <c r="IF39" s="126"/>
      <c r="IG39" s="126"/>
      <c r="IH39" s="126"/>
      <c r="II39" s="126"/>
      <c r="IJ39" s="126"/>
      <c r="IK39" s="126"/>
      <c r="IL39" s="126"/>
      <c r="IM39" s="126"/>
      <c r="IN39" s="126"/>
      <c r="IO39" s="126"/>
      <c r="IP39" s="126"/>
      <c r="IQ39" s="126"/>
      <c r="IR39" s="126"/>
      <c r="IS39" s="126"/>
      <c r="IT39" s="126"/>
      <c r="IU39" s="126"/>
      <c r="IV39" s="126"/>
    </row>
    <row r="40" spans="1:256" ht="24" customHeight="1" x14ac:dyDescent="0.5">
      <c r="C40" s="80" t="s">
        <v>57</v>
      </c>
      <c r="E40" s="20"/>
      <c r="F40" s="1"/>
      <c r="G40" s="20"/>
      <c r="H40" s="21"/>
      <c r="I40" s="20">
        <v>-6528169.3700000001</v>
      </c>
      <c r="J40" s="21"/>
      <c r="K40" s="20">
        <v>-4900572.53</v>
      </c>
    </row>
    <row r="41" spans="1:256" ht="24" customHeight="1" x14ac:dyDescent="0.5">
      <c r="C41" s="80" t="s">
        <v>58</v>
      </c>
      <c r="E41" s="20"/>
      <c r="F41" s="1"/>
      <c r="G41" s="128"/>
      <c r="H41" s="21"/>
      <c r="I41" s="20">
        <v>106620.38</v>
      </c>
      <c r="J41" s="21"/>
      <c r="K41" s="20">
        <v>58284.800000000003</v>
      </c>
    </row>
    <row r="42" spans="1:256" ht="24" customHeight="1" x14ac:dyDescent="0.5">
      <c r="C42" s="80" t="s">
        <v>112</v>
      </c>
      <c r="E42" s="20"/>
      <c r="F42" s="1"/>
      <c r="G42" s="128"/>
      <c r="H42" s="21"/>
      <c r="I42" s="20">
        <v>-371471.98</v>
      </c>
      <c r="J42" s="21"/>
      <c r="K42" s="20">
        <v>-495238.59</v>
      </c>
    </row>
    <row r="43" spans="1:256" ht="24" customHeight="1" x14ac:dyDescent="0.5">
      <c r="D43" s="80" t="s">
        <v>59</v>
      </c>
      <c r="E43" s="1"/>
      <c r="F43" s="1"/>
      <c r="G43" s="1"/>
      <c r="H43" s="1"/>
      <c r="I43" s="129">
        <f>SUM(I31,I40:I42)</f>
        <v>158374466.96000001</v>
      </c>
      <c r="J43" s="1"/>
      <c r="K43" s="129">
        <f>SUM(K31,K40:K42)</f>
        <v>54941394.740000002</v>
      </c>
    </row>
    <row r="44" spans="1:256" ht="24" customHeight="1" x14ac:dyDescent="0.5">
      <c r="A44" s="80" t="s">
        <v>60</v>
      </c>
      <c r="E44" s="115"/>
      <c r="F44" s="115"/>
      <c r="G44" s="115"/>
      <c r="H44" s="115"/>
      <c r="I44" s="115"/>
      <c r="J44" s="115"/>
      <c r="K44" s="115"/>
    </row>
    <row r="45" spans="1:256" ht="24" customHeight="1" x14ac:dyDescent="0.5">
      <c r="C45" s="80" t="s">
        <v>163</v>
      </c>
      <c r="E45" s="20"/>
      <c r="F45" s="20"/>
      <c r="G45" s="20"/>
      <c r="H45" s="20"/>
      <c r="I45" s="20">
        <v>1829749.81</v>
      </c>
      <c r="J45" s="20"/>
      <c r="K45" s="20">
        <v>-1793280.28</v>
      </c>
    </row>
    <row r="46" spans="1:256" ht="24" customHeight="1" x14ac:dyDescent="0.5">
      <c r="C46" s="80" t="s">
        <v>164</v>
      </c>
      <c r="E46" s="20"/>
      <c r="F46" s="20"/>
      <c r="G46" s="20"/>
      <c r="H46" s="20"/>
      <c r="I46" s="116">
        <v>0</v>
      </c>
      <c r="J46" s="20"/>
      <c r="K46" s="20">
        <v>200000</v>
      </c>
    </row>
    <row r="47" spans="1:256" ht="24" customHeight="1" x14ac:dyDescent="0.5">
      <c r="C47" s="80" t="s">
        <v>158</v>
      </c>
      <c r="E47" s="20"/>
      <c r="F47" s="20"/>
      <c r="G47" s="20"/>
      <c r="H47" s="20"/>
      <c r="I47" s="20">
        <v>93386.35</v>
      </c>
      <c r="J47" s="20"/>
      <c r="K47" s="20">
        <v>69245.8</v>
      </c>
    </row>
    <row r="48" spans="1:256" ht="24" customHeight="1" x14ac:dyDescent="0.5">
      <c r="C48" s="80" t="s">
        <v>159</v>
      </c>
      <c r="E48" s="20"/>
      <c r="F48" s="20"/>
      <c r="G48" s="20"/>
      <c r="H48" s="20"/>
      <c r="I48" s="20">
        <v>-1831246.77</v>
      </c>
      <c r="J48" s="20"/>
      <c r="K48" s="20">
        <v>-2882250.42</v>
      </c>
    </row>
    <row r="49" spans="1:15" ht="24" customHeight="1" x14ac:dyDescent="0.5">
      <c r="C49" s="80" t="s">
        <v>61</v>
      </c>
      <c r="E49" s="20"/>
      <c r="F49" s="20"/>
      <c r="G49" s="20"/>
      <c r="H49" s="20"/>
      <c r="I49" s="20">
        <v>-146637.85999999999</v>
      </c>
      <c r="J49" s="20"/>
      <c r="K49" s="20">
        <v>-89705.75</v>
      </c>
    </row>
    <row r="50" spans="1:15" ht="24" customHeight="1" x14ac:dyDescent="0.5">
      <c r="A50" s="126"/>
      <c r="B50" s="126"/>
      <c r="D50" s="80" t="s">
        <v>62</v>
      </c>
      <c r="E50" s="117"/>
      <c r="F50" s="117"/>
      <c r="G50" s="117"/>
      <c r="H50" s="20"/>
      <c r="I50" s="129">
        <f>SUM(I45:I49)</f>
        <v>-54748.469999999856</v>
      </c>
      <c r="J50" s="20"/>
      <c r="K50" s="129">
        <f>SUM(K45:K49)</f>
        <v>-4495990.6500000004</v>
      </c>
    </row>
    <row r="51" spans="1:15" ht="24" customHeight="1" x14ac:dyDescent="0.5">
      <c r="A51" s="80" t="s">
        <v>63</v>
      </c>
      <c r="E51" s="1"/>
      <c r="F51" s="20"/>
      <c r="G51" s="1"/>
      <c r="H51" s="20"/>
      <c r="I51" s="1"/>
      <c r="J51" s="1"/>
      <c r="K51" s="1"/>
    </row>
    <row r="52" spans="1:15" ht="24" customHeight="1" x14ac:dyDescent="0.5">
      <c r="C52" s="82" t="s">
        <v>113</v>
      </c>
      <c r="E52" s="1"/>
      <c r="F52" s="20"/>
      <c r="G52" s="1"/>
      <c r="H52" s="20"/>
      <c r="I52" s="116">
        <v>0</v>
      </c>
      <c r="J52" s="1"/>
      <c r="K52" s="120">
        <v>35000000</v>
      </c>
    </row>
    <row r="53" spans="1:15" ht="24" customHeight="1" x14ac:dyDescent="0.5">
      <c r="C53" s="80" t="s">
        <v>91</v>
      </c>
      <c r="E53" s="1"/>
      <c r="F53" s="20"/>
      <c r="G53" s="1"/>
      <c r="H53" s="20"/>
      <c r="I53" s="20">
        <v>-29977954.760000002</v>
      </c>
      <c r="J53" s="1"/>
      <c r="K53" s="20">
        <v>-9665583.2300000004</v>
      </c>
    </row>
    <row r="54" spans="1:15" ht="24" customHeight="1" x14ac:dyDescent="0.5">
      <c r="C54" s="79" t="s">
        <v>92</v>
      </c>
      <c r="E54" s="20"/>
      <c r="F54" s="21"/>
      <c r="G54" s="20"/>
      <c r="H54" s="20"/>
      <c r="I54" s="20">
        <v>-3667371.02</v>
      </c>
      <c r="J54" s="20"/>
      <c r="K54" s="20">
        <v>-1401930.25</v>
      </c>
    </row>
    <row r="55" spans="1:15" ht="24" customHeight="1" x14ac:dyDescent="0.5">
      <c r="C55" s="80" t="s">
        <v>146</v>
      </c>
      <c r="E55" s="20"/>
      <c r="F55" s="21"/>
      <c r="G55" s="1"/>
      <c r="H55" s="20"/>
      <c r="I55" s="20">
        <v>-5717915.4000000004</v>
      </c>
      <c r="J55" s="20"/>
      <c r="K55" s="20">
        <v>-5625088.6799999997</v>
      </c>
    </row>
    <row r="56" spans="1:15" ht="24" customHeight="1" x14ac:dyDescent="0.5">
      <c r="C56" s="80" t="s">
        <v>160</v>
      </c>
      <c r="I56" s="117">
        <v>-5695114.0899999999</v>
      </c>
      <c r="K56" s="117">
        <v>-5743829.4100000001</v>
      </c>
    </row>
    <row r="57" spans="1:15" ht="24" customHeight="1" x14ac:dyDescent="0.5">
      <c r="C57" s="80" t="s">
        <v>161</v>
      </c>
      <c r="I57" s="125">
        <v>-33300000</v>
      </c>
      <c r="K57" s="125">
        <v>-55600000</v>
      </c>
    </row>
    <row r="58" spans="1:15" ht="24" customHeight="1" x14ac:dyDescent="0.5">
      <c r="C58" s="79"/>
      <c r="D58" s="80" t="s">
        <v>64</v>
      </c>
      <c r="E58" s="117"/>
      <c r="F58" s="117"/>
      <c r="G58" s="117"/>
      <c r="H58" s="20"/>
      <c r="I58" s="20">
        <f>SUM(I56:I57,I52:I55)</f>
        <v>-78358355.270000011</v>
      </c>
      <c r="J58" s="20"/>
      <c r="K58" s="20">
        <f>SUM(K56:K57,K52:K55)</f>
        <v>-43036431.57</v>
      </c>
    </row>
    <row r="59" spans="1:15" ht="24" customHeight="1" x14ac:dyDescent="0.5">
      <c r="A59" s="80" t="s">
        <v>65</v>
      </c>
      <c r="C59" s="79"/>
      <c r="E59" s="117"/>
      <c r="F59" s="117"/>
      <c r="G59" s="117"/>
      <c r="H59" s="20"/>
      <c r="I59" s="130">
        <f>I58+I50+I43</f>
        <v>79961363.219999999</v>
      </c>
      <c r="J59" s="20"/>
      <c r="K59" s="130">
        <f>K58+K50+K43</f>
        <v>7408972.5200000033</v>
      </c>
    </row>
    <row r="60" spans="1:15" ht="24" customHeight="1" x14ac:dyDescent="0.5">
      <c r="A60" s="80" t="s">
        <v>66</v>
      </c>
      <c r="E60" s="117"/>
      <c r="F60" s="117"/>
      <c r="G60" s="117"/>
      <c r="H60" s="20"/>
      <c r="I60" s="20">
        <f>K61</f>
        <v>18298983.230000004</v>
      </c>
      <c r="J60" s="20"/>
      <c r="K60" s="20">
        <v>10890010.710000001</v>
      </c>
    </row>
    <row r="61" spans="1:15" ht="24" customHeight="1" thickBot="1" x14ac:dyDescent="0.55000000000000004">
      <c r="A61" s="80" t="s">
        <v>67</v>
      </c>
      <c r="E61" s="117"/>
      <c r="F61" s="117"/>
      <c r="G61" s="117"/>
      <c r="H61" s="20"/>
      <c r="I61" s="131">
        <f>I59+I60</f>
        <v>98260346.450000003</v>
      </c>
      <c r="J61" s="20"/>
      <c r="K61" s="131">
        <f>K59+K60</f>
        <v>18298983.230000004</v>
      </c>
      <c r="M61" s="22">
        <f>งบฐานะการเงิน!H10-'งบกระแสเงินสด '!I61</f>
        <v>0</v>
      </c>
      <c r="O61" s="22">
        <f>งบฐานะการเงิน!J10-'งบกระแสเงินสด '!K61</f>
        <v>0</v>
      </c>
    </row>
    <row r="62" spans="1:15" ht="24" customHeight="1" thickTop="1" x14ac:dyDescent="0.5">
      <c r="E62" s="20"/>
      <c r="F62" s="21"/>
      <c r="G62" s="1"/>
      <c r="H62" s="20"/>
      <c r="I62" s="20"/>
      <c r="J62" s="20"/>
      <c r="K62" s="20"/>
    </row>
    <row r="63" spans="1:15" ht="24" customHeight="1" x14ac:dyDescent="0.5">
      <c r="E63" s="20"/>
      <c r="F63" s="21"/>
      <c r="G63" s="1"/>
      <c r="H63" s="20"/>
      <c r="I63" s="20"/>
      <c r="J63" s="20"/>
      <c r="K63" s="20"/>
    </row>
    <row r="64" spans="1:15" ht="24" customHeight="1" x14ac:dyDescent="0.5">
      <c r="E64" s="20"/>
      <c r="F64" s="21"/>
      <c r="G64" s="1"/>
      <c r="H64" s="20"/>
      <c r="I64" s="20"/>
      <c r="J64" s="20"/>
      <c r="K64" s="20"/>
    </row>
    <row r="65" spans="1:256" ht="24" customHeight="1" x14ac:dyDescent="0.5">
      <c r="A65" s="151" t="s">
        <v>93</v>
      </c>
      <c r="B65" s="151"/>
      <c r="C65" s="151"/>
      <c r="D65" s="151"/>
      <c r="E65" s="151"/>
      <c r="F65" s="151"/>
      <c r="G65" s="151"/>
      <c r="H65" s="151"/>
      <c r="I65" s="151"/>
      <c r="J65" s="151"/>
      <c r="K65" s="151"/>
      <c r="L65" s="45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79"/>
      <c r="BH65" s="79"/>
      <c r="BI65" s="79"/>
      <c r="BJ65" s="79"/>
      <c r="BK65" s="79"/>
      <c r="BL65" s="79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79"/>
      <c r="CA65" s="79"/>
      <c r="CB65" s="79"/>
      <c r="CC65" s="79"/>
      <c r="CD65" s="79"/>
      <c r="CE65" s="79"/>
      <c r="CF65" s="79"/>
      <c r="CG65" s="79"/>
      <c r="CH65" s="79"/>
      <c r="CI65" s="79"/>
      <c r="CJ65" s="79"/>
      <c r="CK65" s="79"/>
      <c r="CL65" s="79"/>
      <c r="CM65" s="79"/>
      <c r="CN65" s="79"/>
      <c r="CO65" s="79"/>
      <c r="CP65" s="79"/>
      <c r="CQ65" s="79"/>
      <c r="CR65" s="79"/>
      <c r="CS65" s="79"/>
      <c r="CT65" s="79"/>
      <c r="CU65" s="79"/>
      <c r="CV65" s="79"/>
      <c r="CW65" s="79"/>
      <c r="CX65" s="79"/>
      <c r="CY65" s="79"/>
      <c r="CZ65" s="79"/>
      <c r="DA65" s="79"/>
      <c r="DB65" s="79"/>
      <c r="DC65" s="79"/>
      <c r="DD65" s="79"/>
      <c r="DE65" s="79"/>
      <c r="DF65" s="79"/>
      <c r="DG65" s="79"/>
      <c r="DH65" s="79"/>
      <c r="DI65" s="79"/>
      <c r="DJ65" s="79"/>
      <c r="DK65" s="79"/>
      <c r="DL65" s="79"/>
      <c r="DM65" s="79"/>
      <c r="DN65" s="79"/>
      <c r="DO65" s="79"/>
      <c r="DP65" s="79"/>
      <c r="DQ65" s="79"/>
      <c r="DR65" s="79"/>
      <c r="DS65" s="79"/>
      <c r="DT65" s="79"/>
      <c r="DU65" s="79"/>
      <c r="DV65" s="79"/>
      <c r="DW65" s="79"/>
      <c r="DX65" s="79"/>
      <c r="DY65" s="79"/>
      <c r="DZ65" s="79"/>
      <c r="EA65" s="79"/>
      <c r="EB65" s="79"/>
      <c r="EC65" s="79"/>
      <c r="ED65" s="79"/>
      <c r="EE65" s="79"/>
      <c r="EF65" s="79"/>
      <c r="EG65" s="79"/>
      <c r="EH65" s="79"/>
      <c r="EI65" s="79"/>
      <c r="EJ65" s="79"/>
      <c r="EK65" s="79"/>
      <c r="EL65" s="79"/>
      <c r="EM65" s="79"/>
      <c r="EN65" s="79"/>
      <c r="EO65" s="79"/>
      <c r="EP65" s="79"/>
      <c r="EQ65" s="79"/>
      <c r="ER65" s="79"/>
      <c r="ES65" s="79"/>
      <c r="ET65" s="79"/>
      <c r="EU65" s="79"/>
      <c r="EV65" s="79"/>
      <c r="EW65" s="79"/>
      <c r="EX65" s="79"/>
      <c r="EY65" s="79"/>
      <c r="EZ65" s="79"/>
      <c r="FA65" s="79"/>
      <c r="FB65" s="79"/>
      <c r="FC65" s="79"/>
      <c r="FD65" s="79"/>
      <c r="FE65" s="79"/>
      <c r="FF65" s="79"/>
      <c r="FG65" s="79"/>
      <c r="FH65" s="79"/>
      <c r="FI65" s="79"/>
      <c r="FJ65" s="79"/>
      <c r="FK65" s="79"/>
      <c r="FL65" s="79"/>
      <c r="FM65" s="79"/>
      <c r="FN65" s="79"/>
      <c r="FO65" s="79"/>
      <c r="FP65" s="79"/>
      <c r="FQ65" s="79"/>
      <c r="FR65" s="79"/>
      <c r="FS65" s="79"/>
      <c r="FT65" s="79"/>
      <c r="FU65" s="79"/>
      <c r="FV65" s="79"/>
      <c r="FW65" s="79"/>
      <c r="FX65" s="79"/>
      <c r="FY65" s="79"/>
      <c r="FZ65" s="79"/>
      <c r="GA65" s="79"/>
      <c r="GB65" s="79"/>
      <c r="GC65" s="79"/>
      <c r="GD65" s="79"/>
      <c r="GE65" s="79"/>
      <c r="GF65" s="79"/>
      <c r="GG65" s="79"/>
      <c r="GH65" s="79"/>
      <c r="GI65" s="79"/>
      <c r="GJ65" s="79"/>
      <c r="GK65" s="79"/>
      <c r="GL65" s="79"/>
      <c r="GM65" s="79"/>
      <c r="GN65" s="79"/>
      <c r="GO65" s="79"/>
      <c r="GP65" s="79"/>
      <c r="GQ65" s="79"/>
      <c r="GR65" s="79"/>
      <c r="GS65" s="79"/>
      <c r="GT65" s="79"/>
      <c r="GU65" s="79"/>
      <c r="GV65" s="79"/>
      <c r="GW65" s="79"/>
      <c r="GX65" s="79"/>
      <c r="GY65" s="79"/>
      <c r="GZ65" s="79"/>
      <c r="HA65" s="79"/>
      <c r="HB65" s="79"/>
      <c r="HC65" s="79"/>
      <c r="HD65" s="79"/>
      <c r="HE65" s="79"/>
      <c r="HF65" s="79"/>
      <c r="HG65" s="79"/>
      <c r="HH65" s="79"/>
      <c r="HI65" s="79"/>
      <c r="HJ65" s="79"/>
      <c r="HK65" s="79"/>
      <c r="HL65" s="79"/>
      <c r="HM65" s="79"/>
      <c r="HN65" s="79"/>
      <c r="HO65" s="79"/>
      <c r="HP65" s="79"/>
      <c r="HQ65" s="79"/>
      <c r="HR65" s="79"/>
      <c r="HS65" s="79"/>
      <c r="HT65" s="79"/>
      <c r="HU65" s="79"/>
      <c r="HV65" s="79"/>
      <c r="HW65" s="79"/>
      <c r="HX65" s="79"/>
      <c r="HY65" s="79"/>
      <c r="HZ65" s="79"/>
      <c r="IA65" s="79"/>
      <c r="IB65" s="79"/>
      <c r="IC65" s="79"/>
      <c r="ID65" s="79"/>
      <c r="IE65" s="79"/>
      <c r="IF65" s="79"/>
      <c r="IG65" s="79"/>
      <c r="IH65" s="79"/>
      <c r="II65" s="79"/>
      <c r="IJ65" s="79"/>
      <c r="IK65" s="79"/>
      <c r="IL65" s="79"/>
      <c r="IM65" s="79"/>
      <c r="IN65" s="79"/>
      <c r="IO65" s="79"/>
      <c r="IP65" s="79"/>
      <c r="IQ65" s="79"/>
      <c r="IR65" s="79"/>
      <c r="IS65" s="79"/>
      <c r="IT65" s="79"/>
      <c r="IU65" s="79"/>
      <c r="IV65" s="79"/>
    </row>
    <row r="66" spans="1:256" ht="24" customHeight="1" x14ac:dyDescent="0.5">
      <c r="A66" s="150" t="str">
        <f>'งบกระแสเงินสด '!$A$35</f>
        <v>บริษัท บางกอก แอสเซท อินเตอร์กรุ๊ป  จำกัด (มหาชน)</v>
      </c>
      <c r="B66" s="150"/>
      <c r="C66" s="150"/>
      <c r="D66" s="150"/>
      <c r="E66" s="150"/>
      <c r="F66" s="150"/>
      <c r="G66" s="150"/>
      <c r="H66" s="150"/>
      <c r="I66" s="150"/>
      <c r="J66" s="150"/>
      <c r="K66" s="150"/>
    </row>
    <row r="67" spans="1:256" ht="24" customHeight="1" x14ac:dyDescent="0.5">
      <c r="A67" s="149" t="s">
        <v>55</v>
      </c>
      <c r="B67" s="149"/>
      <c r="C67" s="149"/>
      <c r="D67" s="149"/>
      <c r="E67" s="149"/>
      <c r="F67" s="149"/>
      <c r="G67" s="149"/>
      <c r="H67" s="149"/>
      <c r="I67" s="149"/>
      <c r="J67" s="149"/>
      <c r="K67" s="149"/>
    </row>
    <row r="68" spans="1:256" ht="24" customHeight="1" x14ac:dyDescent="0.5">
      <c r="A68" s="150" t="s">
        <v>123</v>
      </c>
      <c r="B68" s="150"/>
      <c r="C68" s="150"/>
      <c r="D68" s="150"/>
      <c r="E68" s="150"/>
      <c r="F68" s="150"/>
      <c r="G68" s="150"/>
      <c r="H68" s="150"/>
      <c r="I68" s="150"/>
      <c r="J68" s="150"/>
      <c r="K68" s="150"/>
    </row>
    <row r="69" spans="1:256" s="79" customFormat="1" ht="24" customHeight="1" x14ac:dyDescent="0.5">
      <c r="A69" s="80"/>
      <c r="B69" s="80"/>
      <c r="C69" s="80"/>
      <c r="D69" s="80"/>
      <c r="E69" s="20"/>
      <c r="F69" s="20"/>
      <c r="G69" s="20"/>
      <c r="H69" s="20"/>
      <c r="I69" s="21"/>
      <c r="J69" s="20"/>
      <c r="K69" s="21"/>
      <c r="L69" s="22"/>
      <c r="M69" s="22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0"/>
      <c r="CQ69" s="80"/>
      <c r="CR69" s="80"/>
      <c r="CS69" s="80"/>
      <c r="CT69" s="80"/>
      <c r="CU69" s="80"/>
      <c r="CV69" s="80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0"/>
      <c r="DH69" s="80"/>
      <c r="DI69" s="80"/>
      <c r="DJ69" s="80"/>
      <c r="DK69" s="80"/>
      <c r="DL69" s="80"/>
      <c r="DM69" s="80"/>
      <c r="DN69" s="80"/>
      <c r="DO69" s="80"/>
      <c r="DP69" s="80"/>
      <c r="DQ69" s="80"/>
      <c r="DR69" s="80"/>
      <c r="DS69" s="80"/>
      <c r="DT69" s="80"/>
      <c r="DU69" s="80"/>
      <c r="DV69" s="80"/>
      <c r="DW69" s="80"/>
      <c r="DX69" s="80"/>
      <c r="DY69" s="80"/>
      <c r="DZ69" s="80"/>
      <c r="EA69" s="80"/>
      <c r="EB69" s="80"/>
      <c r="EC69" s="80"/>
      <c r="ED69" s="80"/>
      <c r="EE69" s="80"/>
      <c r="EF69" s="80"/>
      <c r="EG69" s="80"/>
      <c r="EH69" s="80"/>
      <c r="EI69" s="80"/>
      <c r="EJ69" s="80"/>
      <c r="EK69" s="80"/>
      <c r="EL69" s="80"/>
      <c r="EM69" s="80"/>
      <c r="EN69" s="80"/>
      <c r="EO69" s="80"/>
      <c r="EP69" s="80"/>
      <c r="EQ69" s="80"/>
      <c r="ER69" s="80"/>
      <c r="ES69" s="80"/>
      <c r="ET69" s="80"/>
      <c r="EU69" s="80"/>
      <c r="EV69" s="80"/>
      <c r="EW69" s="80"/>
      <c r="EX69" s="80"/>
      <c r="EY69" s="80"/>
      <c r="EZ69" s="80"/>
      <c r="FA69" s="80"/>
      <c r="FB69" s="80"/>
      <c r="FC69" s="80"/>
      <c r="FD69" s="80"/>
      <c r="FE69" s="80"/>
      <c r="FF69" s="80"/>
      <c r="FG69" s="80"/>
      <c r="FH69" s="80"/>
      <c r="FI69" s="80"/>
      <c r="FJ69" s="80"/>
      <c r="FK69" s="80"/>
      <c r="FL69" s="80"/>
      <c r="FM69" s="80"/>
      <c r="FN69" s="80"/>
      <c r="FO69" s="80"/>
      <c r="FP69" s="80"/>
      <c r="FQ69" s="80"/>
      <c r="FR69" s="80"/>
      <c r="FS69" s="80"/>
      <c r="FT69" s="80"/>
      <c r="FU69" s="80"/>
      <c r="FV69" s="80"/>
      <c r="FW69" s="80"/>
      <c r="FX69" s="80"/>
      <c r="FY69" s="80"/>
      <c r="FZ69" s="80"/>
      <c r="GA69" s="80"/>
      <c r="GB69" s="80"/>
      <c r="GC69" s="80"/>
      <c r="GD69" s="80"/>
      <c r="GE69" s="80"/>
      <c r="GF69" s="80"/>
      <c r="GG69" s="80"/>
      <c r="GH69" s="80"/>
      <c r="GI69" s="80"/>
      <c r="GJ69" s="80"/>
      <c r="GK69" s="80"/>
      <c r="GL69" s="80"/>
      <c r="GM69" s="80"/>
      <c r="GN69" s="80"/>
      <c r="GO69" s="80"/>
      <c r="GP69" s="80"/>
      <c r="GQ69" s="80"/>
      <c r="GR69" s="80"/>
      <c r="GS69" s="80"/>
      <c r="GT69" s="80"/>
      <c r="GU69" s="80"/>
      <c r="GV69" s="80"/>
      <c r="GW69" s="80"/>
      <c r="GX69" s="80"/>
      <c r="GY69" s="80"/>
      <c r="GZ69" s="80"/>
      <c r="HA69" s="80"/>
      <c r="HB69" s="80"/>
      <c r="HC69" s="80"/>
      <c r="HD69" s="80"/>
      <c r="HE69" s="80"/>
      <c r="HF69" s="80"/>
      <c r="HG69" s="80"/>
      <c r="HH69" s="80"/>
      <c r="HI69" s="80"/>
      <c r="HJ69" s="80"/>
      <c r="HK69" s="80"/>
      <c r="HL69" s="80"/>
      <c r="HM69" s="80"/>
      <c r="HN69" s="80"/>
      <c r="HO69" s="80"/>
      <c r="HP69" s="80"/>
      <c r="HQ69" s="80"/>
      <c r="HR69" s="80"/>
      <c r="HS69" s="80"/>
      <c r="HT69" s="80"/>
      <c r="HU69" s="80"/>
      <c r="HV69" s="80"/>
      <c r="HW69" s="80"/>
      <c r="HX69" s="80"/>
      <c r="HY69" s="80"/>
      <c r="HZ69" s="80"/>
      <c r="IA69" s="80"/>
      <c r="IB69" s="80"/>
      <c r="IC69" s="80"/>
      <c r="ID69" s="80"/>
      <c r="IE69" s="80"/>
      <c r="IF69" s="80"/>
      <c r="IG69" s="80"/>
      <c r="IH69" s="80"/>
      <c r="II69" s="80"/>
      <c r="IJ69" s="80"/>
      <c r="IK69" s="80"/>
      <c r="IL69" s="80"/>
      <c r="IM69" s="80"/>
      <c r="IN69" s="80"/>
      <c r="IO69" s="80"/>
      <c r="IP69" s="80"/>
      <c r="IQ69" s="80"/>
      <c r="IR69" s="80"/>
      <c r="IS69" s="80"/>
      <c r="IT69" s="80"/>
      <c r="IU69" s="80"/>
      <c r="IV69" s="80"/>
    </row>
    <row r="70" spans="1:256" s="126" customFormat="1" ht="24" customHeight="1" x14ac:dyDescent="0.5">
      <c r="A70" s="80"/>
      <c r="B70" s="80"/>
      <c r="C70" s="80"/>
      <c r="D70" s="80"/>
      <c r="E70" s="79"/>
      <c r="F70" s="79"/>
      <c r="G70" s="79"/>
      <c r="H70" s="79"/>
      <c r="I70" s="148" t="s">
        <v>19</v>
      </c>
      <c r="J70" s="148"/>
      <c r="K70" s="148"/>
      <c r="L70" s="22"/>
      <c r="M70" s="22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0"/>
      <c r="CF70" s="80"/>
      <c r="CG70" s="80"/>
      <c r="CH70" s="80"/>
      <c r="CI70" s="80"/>
      <c r="CJ70" s="80"/>
      <c r="CK70" s="80"/>
      <c r="CL70" s="80"/>
      <c r="CM70" s="80"/>
      <c r="CN70" s="80"/>
      <c r="CO70" s="80"/>
      <c r="CP70" s="80"/>
      <c r="CQ70" s="80"/>
      <c r="CR70" s="80"/>
      <c r="CS70" s="80"/>
      <c r="CT70" s="80"/>
      <c r="CU70" s="80"/>
      <c r="CV70" s="80"/>
      <c r="CW70" s="80"/>
      <c r="CX70" s="80"/>
      <c r="CY70" s="80"/>
      <c r="CZ70" s="80"/>
      <c r="DA70" s="80"/>
      <c r="DB70" s="80"/>
      <c r="DC70" s="80"/>
      <c r="DD70" s="80"/>
      <c r="DE70" s="80"/>
      <c r="DF70" s="80"/>
      <c r="DG70" s="80"/>
      <c r="DH70" s="80"/>
      <c r="DI70" s="80"/>
      <c r="DJ70" s="80"/>
      <c r="DK70" s="80"/>
      <c r="DL70" s="80"/>
      <c r="DM70" s="80"/>
      <c r="DN70" s="80"/>
      <c r="DO70" s="80"/>
      <c r="DP70" s="80"/>
      <c r="DQ70" s="80"/>
      <c r="DR70" s="80"/>
      <c r="DS70" s="80"/>
      <c r="DT70" s="80"/>
      <c r="DU70" s="80"/>
      <c r="DV70" s="80"/>
      <c r="DW70" s="80"/>
      <c r="DX70" s="80"/>
      <c r="DY70" s="80"/>
      <c r="DZ70" s="80"/>
      <c r="EA70" s="80"/>
      <c r="EB70" s="80"/>
      <c r="EC70" s="80"/>
      <c r="ED70" s="80"/>
      <c r="EE70" s="80"/>
      <c r="EF70" s="80"/>
      <c r="EG70" s="80"/>
      <c r="EH70" s="80"/>
      <c r="EI70" s="80"/>
      <c r="EJ70" s="80"/>
      <c r="EK70" s="80"/>
      <c r="EL70" s="80"/>
      <c r="EM70" s="80"/>
      <c r="EN70" s="80"/>
      <c r="EO70" s="80"/>
      <c r="EP70" s="80"/>
      <c r="EQ70" s="80"/>
      <c r="ER70" s="80"/>
      <c r="ES70" s="80"/>
      <c r="ET70" s="80"/>
      <c r="EU70" s="80"/>
      <c r="EV70" s="80"/>
      <c r="EW70" s="80"/>
      <c r="EX70" s="80"/>
      <c r="EY70" s="80"/>
      <c r="EZ70" s="80"/>
      <c r="FA70" s="80"/>
      <c r="FB70" s="80"/>
      <c r="FC70" s="80"/>
      <c r="FD70" s="80"/>
      <c r="FE70" s="80"/>
      <c r="FF70" s="80"/>
      <c r="FG70" s="80"/>
      <c r="FH70" s="80"/>
      <c r="FI70" s="80"/>
      <c r="FJ70" s="80"/>
      <c r="FK70" s="80"/>
      <c r="FL70" s="80"/>
      <c r="FM70" s="80"/>
      <c r="FN70" s="80"/>
      <c r="FO70" s="80"/>
      <c r="FP70" s="80"/>
      <c r="FQ70" s="80"/>
      <c r="FR70" s="80"/>
      <c r="FS70" s="80"/>
      <c r="FT70" s="80"/>
      <c r="FU70" s="80"/>
      <c r="FV70" s="80"/>
      <c r="FW70" s="80"/>
      <c r="FX70" s="80"/>
      <c r="FY70" s="80"/>
      <c r="FZ70" s="80"/>
      <c r="GA70" s="80"/>
      <c r="GB70" s="80"/>
      <c r="GC70" s="80"/>
      <c r="GD70" s="80"/>
      <c r="GE70" s="80"/>
      <c r="GF70" s="80"/>
      <c r="GG70" s="80"/>
      <c r="GH70" s="80"/>
      <c r="GI70" s="80"/>
      <c r="GJ70" s="80"/>
      <c r="GK70" s="80"/>
      <c r="GL70" s="80"/>
      <c r="GM70" s="80"/>
      <c r="GN70" s="80"/>
      <c r="GO70" s="80"/>
      <c r="GP70" s="80"/>
      <c r="GQ70" s="80"/>
      <c r="GR70" s="80"/>
      <c r="GS70" s="80"/>
      <c r="GT70" s="80"/>
      <c r="GU70" s="80"/>
      <c r="GV70" s="80"/>
      <c r="GW70" s="80"/>
      <c r="GX70" s="80"/>
      <c r="GY70" s="80"/>
      <c r="GZ70" s="80"/>
      <c r="HA70" s="80"/>
      <c r="HB70" s="80"/>
      <c r="HC70" s="80"/>
      <c r="HD70" s="80"/>
      <c r="HE70" s="80"/>
      <c r="HF70" s="80"/>
      <c r="HG70" s="80"/>
      <c r="HH70" s="80"/>
      <c r="HI70" s="80"/>
      <c r="HJ70" s="80"/>
      <c r="HK70" s="80"/>
      <c r="HL70" s="80"/>
      <c r="HM70" s="80"/>
      <c r="HN70" s="80"/>
      <c r="HO70" s="80"/>
      <c r="HP70" s="80"/>
      <c r="HQ70" s="80"/>
      <c r="HR70" s="80"/>
      <c r="HS70" s="80"/>
      <c r="HT70" s="80"/>
      <c r="HU70" s="80"/>
      <c r="HV70" s="80"/>
      <c r="HW70" s="80"/>
      <c r="HX70" s="80"/>
      <c r="HY70" s="80"/>
      <c r="HZ70" s="80"/>
      <c r="IA70" s="80"/>
      <c r="IB70" s="80"/>
      <c r="IC70" s="80"/>
      <c r="ID70" s="80"/>
      <c r="IE70" s="80"/>
      <c r="IF70" s="80"/>
      <c r="IG70" s="80"/>
      <c r="IH70" s="80"/>
      <c r="II70" s="80"/>
      <c r="IJ70" s="80"/>
      <c r="IK70" s="80"/>
      <c r="IL70" s="80"/>
      <c r="IM70" s="80"/>
      <c r="IN70" s="80"/>
      <c r="IO70" s="80"/>
      <c r="IP70" s="80"/>
      <c r="IQ70" s="80"/>
      <c r="IR70" s="80"/>
      <c r="IS70" s="80"/>
      <c r="IT70" s="80"/>
      <c r="IU70" s="80"/>
      <c r="IV70" s="80"/>
    </row>
    <row r="71" spans="1:256" ht="24" customHeight="1" x14ac:dyDescent="0.5">
      <c r="E71" s="79"/>
      <c r="F71" s="79"/>
      <c r="G71" s="79"/>
      <c r="H71" s="79"/>
      <c r="I71" s="69">
        <v>2567</v>
      </c>
      <c r="J71" s="106"/>
      <c r="K71" s="69">
        <v>2566</v>
      </c>
      <c r="L71" s="127"/>
      <c r="M71" s="127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126"/>
      <c r="AN71" s="126"/>
      <c r="AO71" s="126"/>
      <c r="AP71" s="126"/>
      <c r="AQ71" s="126"/>
      <c r="AR71" s="126"/>
      <c r="AS71" s="126"/>
      <c r="AT71" s="126"/>
      <c r="AU71" s="126"/>
      <c r="AV71" s="126"/>
      <c r="AW71" s="126"/>
      <c r="AX71" s="126"/>
      <c r="AY71" s="126"/>
      <c r="AZ71" s="126"/>
      <c r="BA71" s="126"/>
      <c r="BB71" s="126"/>
      <c r="BC71" s="126"/>
      <c r="BD71" s="126"/>
      <c r="BE71" s="126"/>
      <c r="BF71" s="126"/>
      <c r="BG71" s="126"/>
      <c r="BH71" s="126"/>
      <c r="BI71" s="126"/>
      <c r="BJ71" s="126"/>
      <c r="BK71" s="126"/>
      <c r="BL71" s="126"/>
      <c r="BM71" s="126"/>
      <c r="BN71" s="126"/>
      <c r="BO71" s="126"/>
      <c r="BP71" s="126"/>
      <c r="BQ71" s="126"/>
      <c r="BR71" s="126"/>
      <c r="BS71" s="126"/>
      <c r="BT71" s="126"/>
      <c r="BU71" s="126"/>
      <c r="BV71" s="126"/>
      <c r="BW71" s="126"/>
      <c r="BX71" s="126"/>
      <c r="BY71" s="126"/>
      <c r="BZ71" s="126"/>
      <c r="CA71" s="126"/>
      <c r="CB71" s="126"/>
      <c r="CC71" s="126"/>
      <c r="CD71" s="126"/>
      <c r="CE71" s="126"/>
      <c r="CF71" s="126"/>
      <c r="CG71" s="126"/>
      <c r="CH71" s="126"/>
      <c r="CI71" s="126"/>
      <c r="CJ71" s="126"/>
      <c r="CK71" s="126"/>
      <c r="CL71" s="126"/>
      <c r="CM71" s="126"/>
      <c r="CN71" s="126"/>
      <c r="CO71" s="126"/>
      <c r="CP71" s="126"/>
      <c r="CQ71" s="126"/>
      <c r="CR71" s="126"/>
      <c r="CS71" s="126"/>
      <c r="CT71" s="126"/>
      <c r="CU71" s="126"/>
      <c r="CV71" s="126"/>
      <c r="CW71" s="126"/>
      <c r="CX71" s="126"/>
      <c r="CY71" s="126"/>
      <c r="CZ71" s="126"/>
      <c r="DA71" s="126"/>
      <c r="DB71" s="126"/>
      <c r="DC71" s="126"/>
      <c r="DD71" s="126"/>
      <c r="DE71" s="126"/>
      <c r="DF71" s="126"/>
      <c r="DG71" s="126"/>
      <c r="DH71" s="126"/>
      <c r="DI71" s="126"/>
      <c r="DJ71" s="126"/>
      <c r="DK71" s="126"/>
      <c r="DL71" s="126"/>
      <c r="DM71" s="126"/>
      <c r="DN71" s="126"/>
      <c r="DO71" s="126"/>
      <c r="DP71" s="126"/>
      <c r="DQ71" s="126"/>
      <c r="DR71" s="126"/>
      <c r="DS71" s="126"/>
      <c r="DT71" s="126"/>
      <c r="DU71" s="126"/>
      <c r="DV71" s="126"/>
      <c r="DW71" s="126"/>
      <c r="DX71" s="126"/>
      <c r="DY71" s="126"/>
      <c r="DZ71" s="126"/>
      <c r="EA71" s="126"/>
      <c r="EB71" s="126"/>
      <c r="EC71" s="126"/>
      <c r="ED71" s="126"/>
      <c r="EE71" s="126"/>
      <c r="EF71" s="126"/>
      <c r="EG71" s="126"/>
      <c r="EH71" s="126"/>
      <c r="EI71" s="126"/>
      <c r="EJ71" s="126"/>
      <c r="EK71" s="126"/>
      <c r="EL71" s="126"/>
      <c r="EM71" s="126"/>
      <c r="EN71" s="126"/>
      <c r="EO71" s="126"/>
      <c r="EP71" s="126"/>
      <c r="EQ71" s="126"/>
      <c r="ER71" s="126"/>
      <c r="ES71" s="126"/>
      <c r="ET71" s="126"/>
      <c r="EU71" s="126"/>
      <c r="EV71" s="126"/>
      <c r="EW71" s="126"/>
      <c r="EX71" s="126"/>
      <c r="EY71" s="126"/>
      <c r="EZ71" s="126"/>
      <c r="FA71" s="126"/>
      <c r="FB71" s="126"/>
      <c r="FC71" s="126"/>
      <c r="FD71" s="126"/>
      <c r="FE71" s="126"/>
      <c r="FF71" s="126"/>
      <c r="FG71" s="126"/>
      <c r="FH71" s="126"/>
      <c r="FI71" s="126"/>
      <c r="FJ71" s="126"/>
      <c r="FK71" s="126"/>
      <c r="FL71" s="126"/>
      <c r="FM71" s="126"/>
      <c r="FN71" s="126"/>
      <c r="FO71" s="126"/>
      <c r="FP71" s="126"/>
      <c r="FQ71" s="126"/>
      <c r="FR71" s="126"/>
      <c r="FS71" s="126"/>
      <c r="FT71" s="126"/>
      <c r="FU71" s="126"/>
      <c r="FV71" s="126"/>
      <c r="FW71" s="126"/>
      <c r="FX71" s="126"/>
      <c r="FY71" s="126"/>
      <c r="FZ71" s="126"/>
      <c r="GA71" s="126"/>
      <c r="GB71" s="126"/>
      <c r="GC71" s="126"/>
      <c r="GD71" s="126"/>
      <c r="GE71" s="126"/>
      <c r="GF71" s="126"/>
      <c r="GG71" s="126"/>
      <c r="GH71" s="126"/>
      <c r="GI71" s="126"/>
      <c r="GJ71" s="126"/>
      <c r="GK71" s="126"/>
      <c r="GL71" s="126"/>
      <c r="GM71" s="126"/>
      <c r="GN71" s="126"/>
      <c r="GO71" s="126"/>
      <c r="GP71" s="126"/>
      <c r="GQ71" s="126"/>
      <c r="GR71" s="126"/>
      <c r="GS71" s="126"/>
      <c r="GT71" s="126"/>
      <c r="GU71" s="126"/>
      <c r="GV71" s="126"/>
      <c r="GW71" s="126"/>
      <c r="GX71" s="126"/>
      <c r="GY71" s="126"/>
      <c r="GZ71" s="126"/>
      <c r="HA71" s="126"/>
      <c r="HB71" s="126"/>
      <c r="HC71" s="126"/>
      <c r="HD71" s="126"/>
      <c r="HE71" s="126"/>
      <c r="HF71" s="126"/>
      <c r="HG71" s="126"/>
      <c r="HH71" s="126"/>
      <c r="HI71" s="126"/>
      <c r="HJ71" s="126"/>
      <c r="HK71" s="126"/>
      <c r="HL71" s="126"/>
      <c r="HM71" s="126"/>
      <c r="HN71" s="126"/>
      <c r="HO71" s="126"/>
      <c r="HP71" s="126"/>
      <c r="HQ71" s="126"/>
      <c r="HR71" s="126"/>
      <c r="HS71" s="126"/>
      <c r="HT71" s="126"/>
      <c r="HU71" s="126"/>
      <c r="HV71" s="126"/>
      <c r="HW71" s="126"/>
      <c r="HX71" s="126"/>
      <c r="HY71" s="126"/>
      <c r="HZ71" s="126"/>
      <c r="IA71" s="126"/>
      <c r="IB71" s="126"/>
      <c r="IC71" s="126"/>
      <c r="ID71" s="126"/>
      <c r="IE71" s="126"/>
      <c r="IF71" s="126"/>
      <c r="IG71" s="126"/>
      <c r="IH71" s="126"/>
      <c r="II71" s="126"/>
      <c r="IJ71" s="126"/>
      <c r="IK71" s="126"/>
      <c r="IL71" s="126"/>
      <c r="IM71" s="126"/>
      <c r="IN71" s="126"/>
      <c r="IO71" s="126"/>
      <c r="IP71" s="126"/>
      <c r="IQ71" s="126"/>
      <c r="IR71" s="126"/>
      <c r="IS71" s="126"/>
      <c r="IT71" s="126"/>
      <c r="IU71" s="126"/>
      <c r="IV71" s="126"/>
    </row>
    <row r="72" spans="1:256" s="79" customFormat="1" ht="24" customHeight="1" x14ac:dyDescent="0.5">
      <c r="A72" s="81" t="s">
        <v>138</v>
      </c>
      <c r="B72" s="82"/>
      <c r="C72" s="82"/>
      <c r="D72" s="82"/>
      <c r="E72" s="63"/>
      <c r="F72" s="63"/>
      <c r="G72" s="63"/>
      <c r="H72" s="63"/>
      <c r="I72" s="63"/>
      <c r="J72" s="64"/>
      <c r="K72" s="63"/>
      <c r="L72" s="22"/>
      <c r="M72" s="22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0"/>
      <c r="CN72" s="80"/>
      <c r="CO72" s="80"/>
      <c r="CP72" s="80"/>
      <c r="CQ72" s="80"/>
      <c r="CR72" s="80"/>
      <c r="CS72" s="80"/>
      <c r="CT72" s="80"/>
      <c r="CU72" s="80"/>
      <c r="CV72" s="80"/>
      <c r="CW72" s="80"/>
      <c r="CX72" s="80"/>
      <c r="CY72" s="80"/>
      <c r="CZ72" s="80"/>
      <c r="DA72" s="80"/>
      <c r="DB72" s="80"/>
      <c r="DC72" s="80"/>
      <c r="DD72" s="80"/>
      <c r="DE72" s="80"/>
      <c r="DF72" s="80"/>
      <c r="DG72" s="80"/>
      <c r="DH72" s="80"/>
      <c r="DI72" s="80"/>
      <c r="DJ72" s="80"/>
      <c r="DK72" s="80"/>
      <c r="DL72" s="80"/>
      <c r="DM72" s="80"/>
      <c r="DN72" s="80"/>
      <c r="DO72" s="80"/>
      <c r="DP72" s="80"/>
      <c r="DQ72" s="80"/>
      <c r="DR72" s="80"/>
      <c r="DS72" s="80"/>
      <c r="DT72" s="80"/>
      <c r="DU72" s="80"/>
      <c r="DV72" s="80"/>
      <c r="DW72" s="80"/>
      <c r="DX72" s="80"/>
      <c r="DY72" s="80"/>
      <c r="DZ72" s="80"/>
      <c r="EA72" s="80"/>
      <c r="EB72" s="80"/>
      <c r="EC72" s="80"/>
      <c r="ED72" s="80"/>
      <c r="EE72" s="80"/>
      <c r="EF72" s="80"/>
      <c r="EG72" s="80"/>
      <c r="EH72" s="80"/>
      <c r="EI72" s="80"/>
      <c r="EJ72" s="80"/>
      <c r="EK72" s="80"/>
      <c r="EL72" s="80"/>
      <c r="EM72" s="80"/>
      <c r="EN72" s="80"/>
      <c r="EO72" s="80"/>
      <c r="EP72" s="80"/>
      <c r="EQ72" s="80"/>
      <c r="ER72" s="80"/>
      <c r="ES72" s="80"/>
      <c r="ET72" s="80"/>
      <c r="EU72" s="80"/>
      <c r="EV72" s="80"/>
      <c r="EW72" s="80"/>
      <c r="EX72" s="80"/>
      <c r="EY72" s="80"/>
      <c r="EZ72" s="80"/>
      <c r="FA72" s="80"/>
      <c r="FB72" s="80"/>
      <c r="FC72" s="80"/>
      <c r="FD72" s="80"/>
      <c r="FE72" s="80"/>
      <c r="FF72" s="80"/>
      <c r="FG72" s="80"/>
      <c r="FH72" s="80"/>
      <c r="FI72" s="80"/>
      <c r="FJ72" s="80"/>
      <c r="FK72" s="80"/>
      <c r="FL72" s="80"/>
      <c r="FM72" s="80"/>
      <c r="FN72" s="80"/>
      <c r="FO72" s="80"/>
      <c r="FP72" s="80"/>
      <c r="FQ72" s="80"/>
      <c r="FR72" s="80"/>
      <c r="FS72" s="80"/>
      <c r="FT72" s="80"/>
      <c r="FU72" s="80"/>
      <c r="FV72" s="80"/>
      <c r="FW72" s="80"/>
      <c r="FX72" s="80"/>
      <c r="FY72" s="80"/>
      <c r="FZ72" s="80"/>
      <c r="GA72" s="80"/>
      <c r="GB72" s="80"/>
      <c r="GC72" s="80"/>
      <c r="GD72" s="80"/>
      <c r="GE72" s="80"/>
      <c r="GF72" s="80"/>
      <c r="GG72" s="80"/>
      <c r="GH72" s="80"/>
      <c r="GI72" s="80"/>
      <c r="GJ72" s="80"/>
      <c r="GK72" s="80"/>
      <c r="GL72" s="80"/>
      <c r="GM72" s="80"/>
      <c r="GN72" s="80"/>
      <c r="GO72" s="80"/>
      <c r="GP72" s="80"/>
      <c r="GQ72" s="80"/>
      <c r="GR72" s="80"/>
      <c r="GS72" s="80"/>
      <c r="GT72" s="80"/>
      <c r="GU72" s="80"/>
      <c r="GV72" s="80"/>
      <c r="GW72" s="80"/>
      <c r="GX72" s="80"/>
      <c r="GY72" s="80"/>
      <c r="GZ72" s="80"/>
      <c r="HA72" s="80"/>
      <c r="HB72" s="80"/>
      <c r="HC72" s="80"/>
      <c r="HD72" s="80"/>
      <c r="HE72" s="80"/>
      <c r="HF72" s="80"/>
      <c r="HG72" s="80"/>
      <c r="HH72" s="80"/>
      <c r="HI72" s="80"/>
      <c r="HJ72" s="80"/>
      <c r="HK72" s="80"/>
      <c r="HL72" s="80"/>
      <c r="HM72" s="80"/>
      <c r="HN72" s="80"/>
      <c r="HO72" s="80"/>
      <c r="HP72" s="80"/>
      <c r="HQ72" s="80"/>
      <c r="HR72" s="80"/>
      <c r="HS72" s="80"/>
      <c r="HT72" s="80"/>
      <c r="HU72" s="80"/>
      <c r="HV72" s="80"/>
      <c r="HW72" s="80"/>
      <c r="HX72" s="80"/>
      <c r="HY72" s="80"/>
      <c r="HZ72" s="80"/>
      <c r="IA72" s="80"/>
      <c r="IB72" s="80"/>
      <c r="IC72" s="80"/>
      <c r="ID72" s="80"/>
      <c r="IE72" s="80"/>
      <c r="IF72" s="80"/>
      <c r="IG72" s="80"/>
      <c r="IH72" s="80"/>
      <c r="II72" s="80"/>
      <c r="IJ72" s="80"/>
      <c r="IK72" s="80"/>
      <c r="IL72" s="80"/>
      <c r="IM72" s="80"/>
      <c r="IN72" s="80"/>
      <c r="IO72" s="80"/>
      <c r="IP72" s="80"/>
      <c r="IQ72" s="80"/>
      <c r="IR72" s="80"/>
      <c r="IS72" s="80"/>
      <c r="IT72" s="80"/>
      <c r="IU72" s="80"/>
      <c r="IV72" s="80"/>
    </row>
    <row r="73" spans="1:256" ht="24" customHeight="1" x14ac:dyDescent="0.5">
      <c r="A73" s="82"/>
      <c r="B73" s="83" t="s">
        <v>139</v>
      </c>
      <c r="C73" s="82"/>
      <c r="D73" s="82"/>
      <c r="E73" s="63"/>
      <c r="F73" s="63"/>
      <c r="G73" s="63"/>
      <c r="H73" s="63"/>
      <c r="I73" s="63"/>
      <c r="J73" s="64"/>
      <c r="K73" s="63"/>
    </row>
    <row r="74" spans="1:256" ht="24" customHeight="1" x14ac:dyDescent="0.5">
      <c r="A74" s="82"/>
      <c r="B74" s="82"/>
      <c r="C74" s="83" t="s">
        <v>140</v>
      </c>
      <c r="D74" s="82"/>
      <c r="E74" s="64"/>
      <c r="F74" s="64"/>
      <c r="G74" s="64"/>
      <c r="H74" s="63"/>
      <c r="I74" s="119">
        <v>18889355.82</v>
      </c>
      <c r="J74" s="119"/>
      <c r="K74" s="132">
        <v>0</v>
      </c>
    </row>
    <row r="75" spans="1:256" ht="24" customHeight="1" x14ac:dyDescent="0.5">
      <c r="A75" s="82"/>
      <c r="B75" s="82"/>
      <c r="C75" s="82" t="s">
        <v>141</v>
      </c>
      <c r="D75" s="82"/>
      <c r="E75" s="64"/>
      <c r="F75" s="64"/>
      <c r="G75" s="64"/>
      <c r="H75" s="63"/>
      <c r="I75" s="119">
        <v>548207.21</v>
      </c>
      <c r="J75" s="119"/>
      <c r="K75" s="132">
        <v>0</v>
      </c>
    </row>
    <row r="76" spans="1:256" ht="24" customHeight="1" x14ac:dyDescent="0.5">
      <c r="I76" s="22"/>
      <c r="K76" s="22"/>
    </row>
    <row r="1230" spans="9:9" ht="24" customHeight="1" x14ac:dyDescent="0.5">
      <c r="I1230" s="80">
        <v>0</v>
      </c>
    </row>
  </sheetData>
  <mergeCells count="15">
    <mergeCell ref="A34:K34"/>
    <mergeCell ref="A1:K1"/>
    <mergeCell ref="A2:K2"/>
    <mergeCell ref="A3:K3"/>
    <mergeCell ref="A4:K4"/>
    <mergeCell ref="I5:K5"/>
    <mergeCell ref="I70:K70"/>
    <mergeCell ref="A67:K67"/>
    <mergeCell ref="A68:K68"/>
    <mergeCell ref="A35:K35"/>
    <mergeCell ref="A36:K36"/>
    <mergeCell ref="A37:K37"/>
    <mergeCell ref="I38:K38"/>
    <mergeCell ref="A65:K65"/>
    <mergeCell ref="A66:K66"/>
  </mergeCells>
  <pageMargins left="0.78740157480314965" right="0.39370078740157483" top="0.82677165354330717" bottom="1.1811023622047245" header="0.51181102362204722" footer="1.1811023622047245"/>
  <pageSetup paperSize="9" fitToWidth="0" fitToHeight="0" orientation="portrait" blackAndWhite="1" r:id="rId1"/>
  <headerFooter>
    <oddFooter>&amp;L&amp;"Angsana New,Regular"&amp;16หมายเหตุประกอบงบการเงินเป็นส่วนหนึ่งของงบการเงินนี้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งบฐานะการเงิน</vt:lpstr>
      <vt:lpstr>งบกำไรขาดทุน</vt:lpstr>
      <vt:lpstr>งบการเปลี่ยนแปลง</vt:lpstr>
      <vt:lpstr>งบกระแสเงินสด </vt:lpstr>
      <vt:lpstr>'งบกระแสเงินสด '!Print_Area</vt:lpstr>
      <vt:lpstr>งบการเปลี่ยนแปลง!Print_Area</vt:lpstr>
      <vt:lpstr>งบกำไรขาดทุน!Print_Area</vt:lpstr>
      <vt:lpstr>งบฐานะการเงิน!Print_Area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wilaiwan.n</cp:lastModifiedBy>
  <cp:lastPrinted>2025-02-17T09:55:58Z</cp:lastPrinted>
  <dcterms:created xsi:type="dcterms:W3CDTF">2006-05-10T11:03:36Z</dcterms:created>
  <dcterms:modified xsi:type="dcterms:W3CDTF">2025-02-17T10:21:32Z</dcterms:modified>
</cp:coreProperties>
</file>