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User-Audit\Audit-Paper - สำนักฯ 7\CD ส่งตลาดหลักทรัพย์\ปี 2568\ไตรมาส 3\บางกอก แอสเซท อินเตอร์กรุ๊ป\"/>
    </mc:Choice>
  </mc:AlternateContent>
  <xr:revisionPtr revIDLastSave="0" documentId="13_ncr:1_{4084460B-DE80-44C9-A58D-ED28A6B591A2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งบแสดงฐานะการเงิน" sheetId="22" r:id="rId1"/>
    <sheet name="งบกำไรขาดทุนเบ็ดเสร็จสามเดือน" sheetId="26" r:id="rId2"/>
    <sheet name="งบกำไรขาดทุนเบ็ดเสร็จเก้าเดือน" sheetId="27" r:id="rId3"/>
    <sheet name="งบแสดงการเปลี่ยนแปลง" sheetId="21" r:id="rId4"/>
    <sheet name="งบกระแสเงินสด" sheetId="24" r:id="rId5"/>
  </sheets>
  <definedNames>
    <definedName name="_xlnm.Print_Area" localSheetId="4">งบกระแสเงินสด!$A$1:$K$85</definedName>
    <definedName name="_xlnm.Print_Area" localSheetId="2">งบกำไรขาดทุนเบ็ดเสร็จเก้าเดือน!$A$1:$J$35</definedName>
    <definedName name="_xlnm.Print_Area" localSheetId="1">งบกำไรขาดทุนเบ็ดเสร็จสามเดือน!$A$1:$J$33</definedName>
    <definedName name="_xlnm.Print_Area" localSheetId="3">งบแสดงการเปลี่ยนแปลง!$A$1:$N$28</definedName>
    <definedName name="_xlnm.Print_Area" localSheetId="0">งบแสดงฐานะการเงิน!$A$1:$J$88</definedName>
  </definedNames>
  <calcPr calcId="181029"/>
</workbook>
</file>

<file path=xl/calcChain.xml><?xml version="1.0" encoding="utf-8"?>
<calcChain xmlns="http://schemas.openxmlformats.org/spreadsheetml/2006/main">
  <c r="K52" i="24" l="1"/>
  <c r="I52" i="24"/>
  <c r="I76" i="24"/>
  <c r="K76" i="24"/>
  <c r="H27" i="21" l="1"/>
  <c r="N24" i="21"/>
  <c r="N25" i="21"/>
  <c r="N22" i="21"/>
  <c r="N21" i="21"/>
  <c r="A71" i="24" l="1"/>
  <c r="A70" i="24"/>
  <c r="A69" i="24"/>
  <c r="N13" i="21"/>
  <c r="N17" i="21"/>
  <c r="N16" i="21"/>
  <c r="N14" i="21"/>
  <c r="N12" i="21"/>
  <c r="I31" i="24"/>
  <c r="I46" i="24" s="1"/>
  <c r="F27" i="21"/>
  <c r="F18" i="21"/>
  <c r="F19" i="21" s="1"/>
  <c r="A38" i="24"/>
  <c r="A37" i="24"/>
  <c r="A39" i="24"/>
  <c r="K31" i="24" l="1"/>
  <c r="K46" i="24" s="1"/>
  <c r="J27" i="21"/>
  <c r="L26" i="21"/>
  <c r="L27" i="21" s="1"/>
  <c r="L29" i="27"/>
  <c r="J29" i="27"/>
  <c r="M29" i="27" s="1"/>
  <c r="H29" i="27"/>
  <c r="M28" i="27"/>
  <c r="M26" i="27"/>
  <c r="M21" i="27"/>
  <c r="M19" i="27"/>
  <c r="L17" i="27"/>
  <c r="J17" i="27"/>
  <c r="H17" i="27"/>
  <c r="M16" i="27"/>
  <c r="M15" i="27"/>
  <c r="M14" i="27"/>
  <c r="L12" i="27"/>
  <c r="J12" i="27"/>
  <c r="H12" i="27"/>
  <c r="M11" i="27"/>
  <c r="M10" i="27"/>
  <c r="A4" i="27"/>
  <c r="L18" i="27" l="1"/>
  <c r="L20" i="27" s="1"/>
  <c r="L22" i="27" s="1"/>
  <c r="L30" i="27" s="1"/>
  <c r="M12" i="27"/>
  <c r="H18" i="27"/>
  <c r="H20" i="27" s="1"/>
  <c r="H22" i="27" s="1"/>
  <c r="H33" i="27" s="1"/>
  <c r="J18" i="27"/>
  <c r="J20" i="27" s="1"/>
  <c r="M17" i="27"/>
  <c r="M18" i="27" l="1"/>
  <c r="H30" i="27"/>
  <c r="J22" i="27"/>
  <c r="J33" i="27" s="1"/>
  <c r="M20" i="27"/>
  <c r="M22" i="27" l="1"/>
  <c r="J30" i="27"/>
  <c r="M30" i="27" s="1"/>
  <c r="M28" i="26" l="1"/>
  <c r="M26" i="26"/>
  <c r="M21" i="26"/>
  <c r="M19" i="26"/>
  <c r="L29" i="26"/>
  <c r="L17" i="26"/>
  <c r="L12" i="26"/>
  <c r="M16" i="26"/>
  <c r="M15" i="26"/>
  <c r="M14" i="26"/>
  <c r="M11" i="26"/>
  <c r="M10" i="26"/>
  <c r="L18" i="26" l="1"/>
  <c r="L20" i="26" s="1"/>
  <c r="L22" i="26"/>
  <c r="L30" i="26" l="1"/>
  <c r="A4" i="26" l="1"/>
  <c r="J75" i="22" l="1"/>
  <c r="H75" i="22"/>
  <c r="J74" i="22"/>
  <c r="H74" i="22"/>
  <c r="J42" i="22"/>
  <c r="J43" i="22"/>
  <c r="H43" i="22"/>
  <c r="H42" i="22"/>
  <c r="J29" i="26" l="1"/>
  <c r="M29" i="26" s="1"/>
  <c r="H29" i="26"/>
  <c r="J17" i="26"/>
  <c r="M17" i="26" s="1"/>
  <c r="H17" i="26"/>
  <c r="J12" i="26"/>
  <c r="M12" i="26" s="1"/>
  <c r="H12" i="26"/>
  <c r="J18" i="26" l="1"/>
  <c r="H18" i="26"/>
  <c r="J20" i="26" l="1"/>
  <c r="M18" i="26"/>
  <c r="H20" i="26"/>
  <c r="H22" i="26" s="1"/>
  <c r="H33" i="26" s="1"/>
  <c r="I77" i="24"/>
  <c r="I79" i="24" s="1"/>
  <c r="I87" i="24" s="1"/>
  <c r="K77" i="24"/>
  <c r="K79" i="24" s="1"/>
  <c r="J22" i="26" l="1"/>
  <c r="J33" i="26" s="1"/>
  <c r="M20" i="26"/>
  <c r="H30" i="26"/>
  <c r="J87" i="22"/>
  <c r="H87" i="22"/>
  <c r="A70" i="22"/>
  <c r="A68" i="22"/>
  <c r="J60" i="22"/>
  <c r="H60" i="22"/>
  <c r="J53" i="22"/>
  <c r="H53" i="22"/>
  <c r="A38" i="22"/>
  <c r="A36" i="22"/>
  <c r="J27" i="22"/>
  <c r="H27" i="22"/>
  <c r="J20" i="22"/>
  <c r="H20" i="22"/>
  <c r="M22" i="26" l="1"/>
  <c r="J30" i="26"/>
  <c r="M30" i="26" s="1"/>
  <c r="J28" i="22"/>
  <c r="J61" i="22"/>
  <c r="J88" i="22" s="1"/>
  <c r="H61" i="22"/>
  <c r="H88" i="22" s="1"/>
  <c r="H28" i="22"/>
  <c r="J90" i="22" l="1"/>
  <c r="H90" i="22"/>
  <c r="L18" i="21" l="1"/>
  <c r="J18" i="21"/>
  <c r="J19" i="21" s="1"/>
  <c r="H18" i="21"/>
  <c r="H19" i="21" s="1"/>
  <c r="L19" i="21" l="1"/>
  <c r="L31" i="21" s="1"/>
  <c r="N18" i="21"/>
  <c r="N19" i="21" s="1"/>
  <c r="N26" i="21"/>
  <c r="N27" i="21" s="1"/>
  <c r="N31" i="21" l="1"/>
</calcChain>
</file>

<file path=xl/sharedStrings.xml><?xml version="1.0" encoding="utf-8"?>
<sst xmlns="http://schemas.openxmlformats.org/spreadsheetml/2006/main" count="239" uniqueCount="174">
  <si>
    <t>สินทรัพย์</t>
  </si>
  <si>
    <t>หมายเหตุ</t>
  </si>
  <si>
    <t>สินทรัพย์หมุนเวียน</t>
  </si>
  <si>
    <t>รวมสินทรัพย์หมุนเวียน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</si>
  <si>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</si>
  <si>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</si>
  <si>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</si>
  <si>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รวมหนี้สินหมุนเวียน</t>
  </si>
  <si>
    <t>รวมหนี้สิน</t>
  </si>
  <si>
    <t>ส่วนของผู้ถือหุ้น</t>
  </si>
  <si>
    <t>ทุนเรือนหุ้น</t>
  </si>
  <si>
    <t>ทุนจดทะเบียน</t>
  </si>
  <si>
    <t>รวมหนี้สินและส่วนของผู้ถือหุ้น</t>
  </si>
  <si>
    <t>รายได้</t>
  </si>
  <si>
    <t>รายได้อื่น</t>
  </si>
  <si>
    <t>รวมรายได้</t>
  </si>
  <si>
    <t>ค่าใช้จ่าย</t>
  </si>
  <si>
    <t>รวมค่าใช้จ่าย</t>
  </si>
  <si>
    <t>รวม</t>
  </si>
  <si>
    <t>บาท</t>
  </si>
  <si>
    <t>ทุนที่ออกและชำระแล้ว</t>
  </si>
  <si>
    <t>เงินสดและรายการเทียบเท่าเงินสด</t>
  </si>
  <si>
    <t>รวมส่วนของผู้ถือหุ้น</t>
  </si>
  <si>
    <t>- 6 -</t>
  </si>
  <si>
    <t>ค่าใช้จ่ายในการบริหาร</t>
  </si>
  <si>
    <t>หนี้สินและส่วนของผู้ถือหุ้น (ต่อ)</t>
  </si>
  <si>
    <t>กำไรสะสม</t>
  </si>
  <si>
    <t>สินทรัพย์ไม่หมุนเวียน</t>
  </si>
  <si>
    <t>รวมสินทรัพย์ไม่หมุนเวียน</t>
  </si>
  <si>
    <t>สินทรัพย์ไม่หมุนเวียนอื่น</t>
  </si>
  <si>
    <t>สินค้าคงเหลือ</t>
  </si>
  <si>
    <t>งานระหว่างก่อสร้าง</t>
  </si>
  <si>
    <t>สินทรัพย์หมุนเวียนอื่น</t>
  </si>
  <si>
    <t>สินทรัพย์ไม่มีตัวตน</t>
  </si>
  <si>
    <t>ต้นทุนในการจัดจำหน่าย</t>
  </si>
  <si>
    <t>ภาษีเงินได้นิติบุคคลค้างจ่าย</t>
  </si>
  <si>
    <t>ต้นทุนทางการเงิน</t>
  </si>
  <si>
    <t>สินทรัพย์สิทธิการใช้</t>
  </si>
  <si>
    <t>สินทรัพย์ภาษีเงินได้รอการตัดบัญชี</t>
  </si>
  <si>
    <t>หนี้สินตามสัญญาเช่าส่วนที่ถึงกำหนด</t>
  </si>
  <si>
    <t>ชำระภายในหนึ่งปี</t>
  </si>
  <si>
    <t>หนี้สินไม่หมุนเวียน</t>
  </si>
  <si>
    <t>หนี้สินตามสัญญาเช่า</t>
  </si>
  <si>
    <t>ประมาณการหนี้สินไม่หมุนเวียนสำหรับ</t>
  </si>
  <si>
    <t xml:space="preserve">ผลประโยชน์พนักงาน </t>
  </si>
  <si>
    <t>รวมหนี้สินไม่หมุนเวียน</t>
  </si>
  <si>
    <t>กระแสเงินสดจากกิจกรรมดำเนินงาน</t>
  </si>
  <si>
    <t>การปรับปรุงต้นทุนทางการเงิน</t>
  </si>
  <si>
    <t>การปรับปรุงด้วยสินค้าคงเหลือ (เพิ่มขึ้น) ลดลง</t>
  </si>
  <si>
    <t>กระแสเงินสดสุทธิได้มาจาก (ใช้ไปใน) การดำเนินงาน</t>
  </si>
  <si>
    <t>ภาษีเงินได้รับคืน (จ่ายออก)</t>
  </si>
  <si>
    <t>เงินสดสุทธิได้มาจาก (ใช้ไปใน) กิจกรรมดำเนินงาน</t>
  </si>
  <si>
    <t>กระแสเงินสดจากกิจกรรมลงทุน</t>
  </si>
  <si>
    <t>เงินสดสุทธิได้มาจาก (ใช้ไปใน) กิจกรรมลงทุน</t>
  </si>
  <si>
    <t>กระแสเงินสดจากกิจกรรมจัดหาเงิน</t>
  </si>
  <si>
    <t>เงินสดสุทธิได้มาจาก (ใช้ไปใน) กิจกรรมจัดหาเงิน</t>
  </si>
  <si>
    <t>เงินสดและรายการเทียบเท่าเงินสดเพิ่มขึ้น (ลดลง) - สุทธิ</t>
  </si>
  <si>
    <t>การปรับปรุงด้วยงานระหว่างก่อสร้าง (เพิ่มขึ้น) ลดลง</t>
  </si>
  <si>
    <t>งบกำไรขาดทุนเบ็ดเสร็จ</t>
  </si>
  <si>
    <t>เงินกู้ยืมระยะสั้นจากบุคคลอื่น</t>
  </si>
  <si>
    <t>เจ้าหนี้การค้าและเจ้าหนี้หมุนเวียนอื่น</t>
  </si>
  <si>
    <t>รายได้จากการขายและบริการ</t>
  </si>
  <si>
    <t>ต้นทุนขายและบริการ</t>
  </si>
  <si>
    <r>
      <t>"</t>
    </r>
    <r>
      <rPr>
        <b/>
        <u/>
        <sz val="16"/>
        <rFont val="AngsanaUPC"/>
        <family val="1"/>
        <charset val="222"/>
      </rPr>
      <t>ยังไม่ได้ตรวจสอบ</t>
    </r>
    <r>
      <rPr>
        <b/>
        <sz val="16"/>
        <rFont val="AngsanaUPC"/>
        <family val="1"/>
        <charset val="222"/>
      </rPr>
      <t>"</t>
    </r>
  </si>
  <si>
    <r>
      <t>"</t>
    </r>
    <r>
      <rPr>
        <b/>
        <u/>
        <sz val="16"/>
        <rFont val="AngsanaUPC"/>
        <family val="1"/>
        <charset val="222"/>
      </rPr>
      <t>สอบทานแล้ว</t>
    </r>
    <r>
      <rPr>
        <b/>
        <sz val="16"/>
        <rFont val="AngsanaUPC"/>
        <family val="1"/>
        <charset val="222"/>
      </rPr>
      <t>"</t>
    </r>
  </si>
  <si>
    <t>ณ วันที่ 31</t>
  </si>
  <si>
    <t>- 3 -</t>
  </si>
  <si>
    <t>เงินสดและรายการเทียบเท่าเงินสด ณ วันต้นงวด</t>
  </si>
  <si>
    <t>เงินสดและรายการเทียบเท่าเงินสด ณ วันสิ้นงวด</t>
  </si>
  <si>
    <t>- 4 -</t>
  </si>
  <si>
    <t>สินทรัพย์ทางการเงินหมุนเวียนอื่น</t>
  </si>
  <si>
    <t>เงินสดรับดอกเบี้ยรับ</t>
  </si>
  <si>
    <t>เงินกู้ยืมระยะยาวจากสถาบันการเงิน</t>
  </si>
  <si>
    <t>เงินกู้ยืมระยะยาวจากสถาบันการเงินส่วนที่ถึง</t>
  </si>
  <si>
    <t>กำหนดชำระภายในหนึ่งปี</t>
  </si>
  <si>
    <t>ลูกหนี้การค้าและลูกหนี้หมุนเวียนอื่น</t>
  </si>
  <si>
    <t>ในภายหลัง</t>
  </si>
  <si>
    <t>รายการที่อาจถูกจัดประเภทใหม่ไว้ในกำไรหรือขาดทุน</t>
  </si>
  <si>
    <t>ค่าเสื่อมราคาและค่าตัดจำหน่าย</t>
  </si>
  <si>
    <t>เงินสดจ่ายชำระหนี้สินตามสัญญาเช่า</t>
  </si>
  <si>
    <t>การปรับปรุงด้วยประมาณการหนี้สินผลประโยชน์พนักงาน</t>
  </si>
  <si>
    <t>ที่ออกและ</t>
  </si>
  <si>
    <t>จัดสรรแล้ว-สำรอง</t>
  </si>
  <si>
    <t>ที่ยังไม่ได้</t>
  </si>
  <si>
    <t>ชำระแล้ว</t>
  </si>
  <si>
    <t>ตามกฎหมาย</t>
  </si>
  <si>
    <t>จัดสรร</t>
  </si>
  <si>
    <t>การปรับปรุงด้วยสินทรัพย์หมุนเวียนอื่น (เพิ่มขึ้น) ลดลง</t>
  </si>
  <si>
    <t>ต้นทุนจ่ายล่วงหน้า</t>
  </si>
  <si>
    <t>ประมาณการหนี้สินงานซ่อมหลังการขาย</t>
  </si>
  <si>
    <t>จัดสรรแล้ว - สำรองตามกฏหมาย</t>
  </si>
  <si>
    <t>ยังไม่ได้จัดสรร</t>
  </si>
  <si>
    <t>การปรับปรุงด้วยรายได้ดอกเบี้ยรับ</t>
  </si>
  <si>
    <t>การปรับปรุงด้วยเจ้าหนี้การค้าและเจ้าหนี้หมุนเวียนอื่นเพิ่มขึ้น (ลดลง)</t>
  </si>
  <si>
    <t>เงินสดจ่ายหนี้สินค่าซ่อมแซมจากการประกันผลงาน</t>
  </si>
  <si>
    <t>เงินสดจ่ายชำระเงินกู้ยืมระยะยาวจากสถาบันการเงิน</t>
  </si>
  <si>
    <t>- 8 -</t>
  </si>
  <si>
    <t>- 7 -</t>
  </si>
  <si>
    <t>กำไรสำหรับงวด</t>
  </si>
  <si>
    <t>กำไรเบ็ดเสร็จอื่นสำหรับงวด</t>
  </si>
  <si>
    <t>รวมกำไรเบ็ดเสร็จรวมสำหรับงวด</t>
  </si>
  <si>
    <t>งบกระแสเงินสด</t>
  </si>
  <si>
    <t>ปรับรายการที่กระทบกำไรเป็นเงินสดรับ (จ่าย)</t>
  </si>
  <si>
    <t>ส่วนปรับปรุงอาคารเช่าและอุปกรณ์</t>
  </si>
  <si>
    <t>ประมาณการหนี้สินค่ารื้อถอน</t>
  </si>
  <si>
    <t>หุ้นสามัญ 210,000,000 หุ้น มูลค่าหุ้นละ 0.50 บาท</t>
  </si>
  <si>
    <t>บริษัท บางกอก แอสเซท อินเตอร์กรุ๊ป  จำกัด (มหาชน)</t>
  </si>
  <si>
    <t>การปรับปรุงด้วยลูกหนี้การค้าและลูกหนี้หมุนเวียนอื่น (เพิ่มขึ้น) ลดลง</t>
  </si>
  <si>
    <t>การปรับปรุงด้วยต้นทุนจ่ายล่วงหน้า (เพิ่มขึ้น) ลดลง</t>
  </si>
  <si>
    <t>การปรับปรุงด้วยสินทรัพย์ไม่หมุนเวียนอื่น (เพิ่มขึ้น) ลดลง</t>
  </si>
  <si>
    <t>เงินสดจ่ายซื้อส่วนปรับปรุงสินทรัพย์เช่าและอุปกรณ์</t>
  </si>
  <si>
    <t>เงินสดรับจากการจำหน่ายส่วนปรับปรุงสินทรัพย์เช่าและอุปกรณ์</t>
  </si>
  <si>
    <t>งบฐานะการเงิน</t>
  </si>
  <si>
    <t>งบฐานะการเงิน (ต่อ)</t>
  </si>
  <si>
    <t>งบการเปลี่ยนแปลงส่วนของผู้ถือหุ้น</t>
  </si>
  <si>
    <t>หุ้นสามัญ 150,000,000 หุ้น มูลค่าหุ้นละ 0.50 บาท</t>
  </si>
  <si>
    <t>- 2 -</t>
  </si>
  <si>
    <t>รายการที่จะไม่ถูกจัดประเภทใหม่เข้าไปไว้ในกำไรหรือขาดทุน</t>
  </si>
  <si>
    <t>ข้อมูลกระแสเงินสดเปิดเผยเพิ่มเติม</t>
  </si>
  <si>
    <t xml:space="preserve">รายการที่ไม่ใช่เงินสด </t>
  </si>
  <si>
    <t>1) สินทรัพย์สิทธิการใช้เพิ่มขึ้น โดยไม่ได้จ่ายเป็นเงินสด</t>
  </si>
  <si>
    <t>กำไรเบ็ดเสร็จ</t>
  </si>
  <si>
    <t>การปรับปรุงด้วยขาดทุนจากการปรับมูลค่าต้นทุนจ่ายล่วงหน้า (กลับรายการ)</t>
  </si>
  <si>
    <t>การปรับปรุงด้วยขาดทุนจากการปรับมูลค่าสินค้าคงเหลือ</t>
  </si>
  <si>
    <t>ธันวาคม 2567</t>
  </si>
  <si>
    <t>ยอดยกมา ณ วันที่ 1 มกราคม 2568</t>
  </si>
  <si>
    <t>ยอดคงเหลือ ณ วันที่ 1 มกราคม 2567</t>
  </si>
  <si>
    <t>เงินสดจ่ายซื้อสินทรัพย์ไม่มีตัวตน</t>
  </si>
  <si>
    <t>เงินสดจ่ายเพื่อชำระต้นทุนการทำรายการ</t>
  </si>
  <si>
    <t>เงินสดจ่ายต้นทุนทางการเงิน</t>
  </si>
  <si>
    <t>เงินสดรับจากเงินกู้ยืมระยะยาวจากสถาบันการเงิน</t>
  </si>
  <si>
    <t>- 5 -</t>
  </si>
  <si>
    <t>ผลกำไรจากการวัดมูลค่าใหม่ของผลประโยชน์พนักงาน</t>
  </si>
  <si>
    <t>ที่กำหนดไว้สุทธิจากภาษีเงินได้</t>
  </si>
  <si>
    <t>การปรับปรุงด้วยประมาณการหนี้สินงานซ่อมหลังการขายเพิ่มขึ้น (ลดลง)</t>
  </si>
  <si>
    <t xml:space="preserve">เงินเบิกเกินบัญชีและเงินกู้ยืมระยะสั้นจากสถาบันการเงินเพิ่มขึ้น </t>
  </si>
  <si>
    <t>ณ วันที่ 30</t>
  </si>
  <si>
    <t>จ่ายเงินปันผล</t>
  </si>
  <si>
    <t>สินทรัพย์ทางการเงินหมุนเวียนอื่นเพิ่มขึ้น</t>
  </si>
  <si>
    <t>เงินสดจ่ายเงินปันผล</t>
  </si>
  <si>
    <t>ส่วนเกินมูลค่าหุ้นสามัญ</t>
  </si>
  <si>
    <t>เพิ่มหุ้นสามัญ</t>
  </si>
  <si>
    <t>ส่วนเกินมูลค่า</t>
  </si>
  <si>
    <t>หุ้นสามัญ</t>
  </si>
  <si>
    <t>เงินสดรับจากการเพิ่มหุ้นสามัญ</t>
  </si>
  <si>
    <t>เงินสดจ่ายค่าใช้จ่ายที่เกี่ยวข้องกับการเสนอขายหุ้นสามัญ</t>
  </si>
  <si>
    <t>เงินสดจ่ายชำระเงินกู้ยืมระยะสั้นจากบุคคลอื่น</t>
  </si>
  <si>
    <t>กำไร (ขาดทุน) ก่อนภาษีเงินได้</t>
  </si>
  <si>
    <t>กำไร (ขาดทุน) จากกิจกรรมดำเนินงาน</t>
  </si>
  <si>
    <t>กำไร (ขาดทุน) สำหรับงวด</t>
  </si>
  <si>
    <t>กำไร (ขาดทุน) เบ็ดเสร็จอื่น</t>
  </si>
  <si>
    <t>กำไร (ขาดทุน) เบ็ดเสร็จอื่นสำหรับงวด</t>
  </si>
  <si>
    <t>กำไร (ขาดทุน) เบ็ดเสร็จรวมสำหรับงวด</t>
  </si>
  <si>
    <t>กำไร (ขาดทุน) ต่อหุ้น</t>
  </si>
  <si>
    <t>กำไร (ขาดทุน) สุทธิ (บาทต่อหุ้น)</t>
  </si>
  <si>
    <t>- 9 -</t>
  </si>
  <si>
    <t>- 10 -</t>
  </si>
  <si>
    <t xml:space="preserve">ขาดทุนสำหรับงวด </t>
  </si>
  <si>
    <t>กำไร (ขาดทุน) เบ็ดเสร็จ</t>
  </si>
  <si>
    <t>รวมขาดทุนบ็ดเสร็จรวมสำหรับงวด</t>
  </si>
  <si>
    <t>ณ วันที่ 30 กันยายน 2568</t>
  </si>
  <si>
    <t>กันยายน 2568</t>
  </si>
  <si>
    <t>สำหรับงวดสามเดือนสิ้นสุดวันที่ 30 กันยายน 2568</t>
  </si>
  <si>
    <t>สำหรับงวดเก้าเดือนสิ้นสุดวันที่ 30 กันยายน 2568</t>
  </si>
  <si>
    <t>ยอดคงเหลือ ณ วันที่ 30 กันยายน 2567</t>
  </si>
  <si>
    <t>ยอดคงเหลือ ณ วันที่ 30 กันยายน 2568</t>
  </si>
  <si>
    <t>เงินสดจ่ายประมาณการหนี้สินค่าใช้จ่ายรื้อถอน</t>
  </si>
  <si>
    <t>ค่าใช้จ่ายภาษีเงินได้</t>
  </si>
  <si>
    <t>การปรับปรุงด้วยค่าใช้จ่ายภาษีเงินได้</t>
  </si>
  <si>
    <t>การปรับปรุงด้วยผลขาดทุนด้านเครดิตที่คาดว่าจะเกิดขึ้น</t>
  </si>
  <si>
    <t>2) สินทรัพย์สิทธิการใช้เพิ่มขึ้น (ลดลง) จากการตั้งประมาณการหนี้สินค่ารื้อถอน</t>
  </si>
  <si>
    <t>การปรับปรุงด้วยผลขาดทุนจากการด้อยค่าสินทรัพย์ถาวร (กลับรายการ)</t>
  </si>
  <si>
    <t>การปรับปรุงด้วยผลขาดทุนจากการตัดจำหน่ายส่วนปรับปรุงอาคารเช่าและอุปกรณ์</t>
  </si>
  <si>
    <t>การปรับปรุงด้วยขาดทุนจากการเปลี่ยนแปลงสัญญาเช่า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</si>
</sst>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#,##0.00\ ;\(#,##0.00\);&quot;- &quot;\ \ \ "/>
    <numFmt numFmtId="190" formatCode="_-* #,##0.00000_-;\-* #,##0.00000_-;_-* &quot;-&quot;?????_-;_-@_-"/>
    <numFmt numFmtId="191" formatCode="#,##0\ \ ;\(#,##0.00\);&quot;-      &quot;"/>
    <numFmt numFmtId="192" formatCode="0.00_ ;\-0.00\ "/>
    <numFmt numFmtId="193" formatCode="_(* #,##0.00_);_(* \(#,##0.00\);_(* &quot;-&quot;?????_);_(@_)"/>
    <numFmt numFmtId="194" formatCode="#,##0.00_);\(#,##0.00\)"/>
    <numFmt numFmtId="195" formatCode="#,##0.00\ ;\(#,##0.00\);&quot;-  &quot;\ \ \ "/>
    <numFmt numFmtId="196" formatCode="#,##0.000\ ;\(#,##0.000\);&quot;-  &quot;\ \ \ "/>
  </numFmts>
  <fonts count="1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5"/>
      <name val="Angsana New"/>
      <family val="1"/>
    </font>
    <font>
      <sz val="14"/>
      <name val="Cordia New"/>
      <family val="2"/>
    </font>
    <font>
      <sz val="16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sz val="14"/>
      <name val="Angsana New"/>
      <family val="1"/>
    </font>
    <font>
      <b/>
      <sz val="16"/>
      <name val="AngsanaUPC"/>
      <family val="1"/>
      <charset val="222"/>
    </font>
    <font>
      <b/>
      <u/>
      <sz val="16"/>
      <name val="AngsanaUPC"/>
      <family val="1"/>
      <charset val="222"/>
    </font>
    <font>
      <sz val="13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u/>
      <sz val="16"/>
      <name val="Angsana New"/>
      <family val="1"/>
    </font>
    <font>
      <sz val="12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8" fillId="0" borderId="0" applyFont="0" applyFill="0" applyBorder="0" applyAlignment="0" applyProtection="0"/>
  </cellStyleXfs>
  <cellXfs count="186">
    <xf numFmtId="0" fontId="0" fillId="0" borderId="0" xfId="0"/>
    <xf numFmtId="43" fontId="5" fillId="0" borderId="0" xfId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 applyAlignment="1">
      <alignment vertical="center"/>
    </xf>
    <xf numFmtId="188" fontId="5" fillId="0" borderId="0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187" fontId="5" fillId="0" borderId="0" xfId="1" applyNumberFormat="1" applyFont="1" applyFill="1" applyBorder="1" applyAlignment="1">
      <alignment vertical="center"/>
    </xf>
    <xf numFmtId="43" fontId="5" fillId="0" borderId="3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vertical="center"/>
    </xf>
    <xf numFmtId="43" fontId="5" fillId="0" borderId="5" xfId="1" applyFont="1" applyFill="1" applyBorder="1" applyAlignment="1">
      <alignment vertical="center"/>
    </xf>
    <xf numFmtId="43" fontId="5" fillId="0" borderId="2" xfId="1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" fontId="5" fillId="0" borderId="0" xfId="1" applyNumberFormat="1" applyFont="1" applyFill="1" applyBorder="1" applyAlignment="1">
      <alignment horizontal="right" vertical="center"/>
    </xf>
    <xf numFmtId="43" fontId="5" fillId="0" borderId="5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43" fontId="5" fillId="0" borderId="4" xfId="1" applyFont="1" applyFill="1" applyBorder="1" applyAlignment="1">
      <alignment vertical="center"/>
    </xf>
    <xf numFmtId="43" fontId="5" fillId="0" borderId="0" xfId="1" applyFont="1" applyFill="1" applyAlignment="1">
      <alignment horizontal="right" vertical="center"/>
    </xf>
    <xf numFmtId="191" fontId="5" fillId="0" borderId="0" xfId="1" applyNumberFormat="1" applyFont="1" applyFill="1" applyBorder="1" applyAlignment="1">
      <alignment vertical="center"/>
    </xf>
    <xf numFmtId="192" fontId="5" fillId="0" borderId="0" xfId="1" applyNumberFormat="1" applyFont="1" applyFill="1" applyBorder="1" applyAlignment="1">
      <alignment vertical="center"/>
    </xf>
    <xf numFmtId="40" fontId="5" fillId="0" borderId="0" xfId="1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top"/>
    </xf>
    <xf numFmtId="43" fontId="5" fillId="0" borderId="0" xfId="1" applyFont="1" applyFill="1" applyAlignment="1">
      <alignment vertical="top"/>
    </xf>
    <xf numFmtId="43" fontId="5" fillId="0" borderId="3" xfId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188" fontId="5" fillId="0" borderId="0" xfId="1" applyNumberFormat="1" applyFont="1" applyFill="1" applyBorder="1" applyAlignment="1">
      <alignment vertical="top"/>
    </xf>
    <xf numFmtId="43" fontId="8" fillId="0" borderId="0" xfId="1" applyFont="1" applyFill="1" applyBorder="1" applyAlignment="1">
      <alignment vertical="center"/>
    </xf>
    <xf numFmtId="189" fontId="8" fillId="0" borderId="0" xfId="1" applyNumberFormat="1" applyFont="1" applyFill="1" applyBorder="1" applyAlignment="1">
      <alignment vertical="center"/>
    </xf>
    <xf numFmtId="190" fontId="5" fillId="0" borderId="0" xfId="1" applyNumberFormat="1" applyFont="1" applyFill="1" applyBorder="1" applyAlignment="1">
      <alignment vertical="center"/>
    </xf>
    <xf numFmtId="188" fontId="6" fillId="0" borderId="0" xfId="1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horizontal="center" vertical="center"/>
    </xf>
    <xf numFmtId="188" fontId="6" fillId="0" borderId="0" xfId="1" applyNumberFormat="1" applyFont="1" applyFill="1" applyAlignment="1">
      <alignment vertical="center"/>
    </xf>
    <xf numFmtId="43" fontId="11" fillId="0" borderId="0" xfId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190" fontId="11" fillId="0" borderId="0" xfId="1" applyNumberFormat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12" fillId="0" borderId="0" xfId="5" applyFont="1" applyFill="1" applyAlignment="1">
      <alignment vertical="center"/>
    </xf>
    <xf numFmtId="188" fontId="12" fillId="0" borderId="0" xfId="5" applyNumberFormat="1" applyFont="1" applyFill="1" applyAlignment="1">
      <alignment vertical="center"/>
    </xf>
    <xf numFmtId="188" fontId="12" fillId="0" borderId="0" xfId="5" applyNumberFormat="1" applyFont="1" applyFill="1" applyBorder="1" applyAlignment="1">
      <alignment vertical="center"/>
    </xf>
    <xf numFmtId="43" fontId="12" fillId="0" borderId="0" xfId="1" applyFont="1" applyFill="1" applyAlignment="1">
      <alignment vertical="center"/>
    </xf>
    <xf numFmtId="189" fontId="12" fillId="0" borderId="0" xfId="5" applyNumberFormat="1" applyFont="1" applyFill="1" applyAlignment="1">
      <alignment vertical="center"/>
    </xf>
    <xf numFmtId="189" fontId="12" fillId="0" borderId="0" xfId="5" applyNumberFormat="1" applyFont="1" applyFill="1" applyBorder="1" applyAlignment="1">
      <alignment vertical="center"/>
    </xf>
    <xf numFmtId="43" fontId="12" fillId="0" borderId="0" xfId="7" applyFont="1" applyFill="1" applyAlignment="1">
      <alignment vertical="center"/>
    </xf>
    <xf numFmtId="194" fontId="12" fillId="0" borderId="0" xfId="5" applyNumberFormat="1" applyFont="1" applyFill="1" applyAlignment="1">
      <alignment vertical="center"/>
    </xf>
    <xf numFmtId="195" fontId="12" fillId="0" borderId="0" xfId="5" applyNumberFormat="1" applyFont="1" applyFill="1" applyAlignment="1">
      <alignment vertical="center"/>
    </xf>
    <xf numFmtId="190" fontId="12" fillId="0" borderId="0" xfId="5" applyNumberFormat="1" applyFont="1" applyFill="1" applyAlignment="1">
      <alignment vertical="center"/>
    </xf>
    <xf numFmtId="195" fontId="12" fillId="0" borderId="0" xfId="5" applyNumberFormat="1" applyFont="1" applyFill="1" applyBorder="1" applyAlignment="1">
      <alignment vertical="center"/>
    </xf>
    <xf numFmtId="43" fontId="12" fillId="0" borderId="0" xfId="5" applyFont="1" applyFill="1" applyBorder="1" applyAlignment="1">
      <alignment vertical="center"/>
    </xf>
    <xf numFmtId="43" fontId="5" fillId="0" borderId="2" xfId="1" applyFont="1" applyFill="1" applyBorder="1" applyAlignment="1">
      <alignment vertical="top"/>
    </xf>
    <xf numFmtId="195" fontId="14" fillId="0" borderId="0" xfId="5" applyNumberFormat="1" applyFont="1" applyFill="1" applyAlignment="1">
      <alignment vertical="center"/>
    </xf>
    <xf numFmtId="195" fontId="15" fillId="0" borderId="0" xfId="5" applyNumberFormat="1" applyFont="1" applyFill="1" applyAlignment="1">
      <alignment vertical="center"/>
    </xf>
    <xf numFmtId="43" fontId="15" fillId="0" borderId="0" xfId="1" applyFont="1" applyFill="1" applyAlignment="1">
      <alignment vertical="center"/>
    </xf>
    <xf numFmtId="43" fontId="5" fillId="0" borderId="0" xfId="5" applyFont="1" applyFill="1" applyAlignment="1">
      <alignment vertical="center"/>
    </xf>
    <xf numFmtId="43" fontId="15" fillId="0" borderId="0" xfId="5" applyFont="1" applyFill="1" applyAlignment="1">
      <alignment vertical="center"/>
    </xf>
    <xf numFmtId="195" fontId="5" fillId="0" borderId="0" xfId="5" applyNumberFormat="1" applyFont="1" applyFill="1" applyAlignment="1">
      <alignment vertical="center"/>
    </xf>
    <xf numFmtId="194" fontId="5" fillId="0" borderId="0" xfId="5" applyNumberFormat="1" applyFont="1" applyFill="1" applyAlignment="1">
      <alignment vertical="center"/>
    </xf>
    <xf numFmtId="188" fontId="6" fillId="0" borderId="0" xfId="1" applyNumberFormat="1" applyFont="1" applyFill="1" applyAlignment="1">
      <alignment horizontal="center" vertical="top"/>
    </xf>
    <xf numFmtId="43" fontId="5" fillId="0" borderId="0" xfId="1" applyFont="1" applyFill="1" applyAlignment="1">
      <alignment horizontal="center" vertical="top"/>
    </xf>
    <xf numFmtId="188" fontId="6" fillId="0" borderId="0" xfId="1" applyNumberFormat="1" applyFont="1" applyFill="1" applyAlignment="1">
      <alignment vertical="top"/>
    </xf>
    <xf numFmtId="0" fontId="5" fillId="0" borderId="3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 applyAlignment="1">
      <alignment vertical="top"/>
    </xf>
    <xf numFmtId="43" fontId="5" fillId="0" borderId="0" xfId="1" applyFont="1" applyFill="1" applyAlignment="1">
      <alignment horizontal="right" vertical="top"/>
    </xf>
    <xf numFmtId="187" fontId="5" fillId="0" borderId="0" xfId="1" applyNumberFormat="1" applyFont="1" applyFill="1" applyBorder="1" applyAlignment="1">
      <alignment vertical="top"/>
    </xf>
    <xf numFmtId="43" fontId="5" fillId="0" borderId="3" xfId="1" applyFont="1" applyFill="1" applyBorder="1" applyAlignment="1">
      <alignment horizontal="right" vertical="top"/>
    </xf>
    <xf numFmtId="43" fontId="5" fillId="0" borderId="0" xfId="1" quotePrefix="1" applyFont="1" applyFill="1" applyAlignment="1">
      <alignment vertical="top"/>
    </xf>
    <xf numFmtId="43" fontId="5" fillId="0" borderId="0" xfId="1" applyFont="1" applyFill="1" applyAlignment="1">
      <alignment horizontal="left" vertical="top"/>
    </xf>
    <xf numFmtId="43" fontId="5" fillId="0" borderId="0" xfId="1" applyFont="1" applyFill="1" applyBorder="1" applyAlignment="1">
      <alignment horizontal="right" vertical="top"/>
    </xf>
    <xf numFmtId="43" fontId="5" fillId="0" borderId="5" xfId="1" applyFont="1" applyFill="1" applyBorder="1" applyAlignment="1">
      <alignment horizontal="right" vertical="top"/>
    </xf>
    <xf numFmtId="43" fontId="5" fillId="0" borderId="1" xfId="1" applyFont="1" applyFill="1" applyBorder="1" applyAlignment="1">
      <alignment horizontal="right" vertical="top"/>
    </xf>
    <xf numFmtId="43" fontId="5" fillId="0" borderId="0" xfId="5" applyFont="1" applyFill="1" applyBorder="1" applyAlignment="1">
      <alignment vertical="center"/>
    </xf>
    <xf numFmtId="43" fontId="17" fillId="0" borderId="0" xfId="1" applyFont="1" applyFill="1" applyBorder="1" applyAlignment="1">
      <alignment vertical="center"/>
    </xf>
    <xf numFmtId="189" fontId="5" fillId="0" borderId="0" xfId="5" applyNumberFormat="1" applyFont="1" applyFill="1" applyBorder="1" applyAlignment="1">
      <alignment vertical="center"/>
    </xf>
    <xf numFmtId="189" fontId="5" fillId="0" borderId="0" xfId="5" applyNumberFormat="1" applyFont="1" applyFill="1" applyAlignment="1">
      <alignment vertical="center"/>
    </xf>
    <xf numFmtId="189" fontId="5" fillId="0" borderId="0" xfId="1" applyNumberFormat="1" applyFont="1" applyFill="1" applyAlignment="1">
      <alignment vertical="center"/>
    </xf>
    <xf numFmtId="190" fontId="5" fillId="0" borderId="0" xfId="1" applyNumberFormat="1" applyFont="1" applyFill="1" applyBorder="1" applyAlignment="1">
      <alignment horizontal="right" vertical="center"/>
    </xf>
    <xf numFmtId="189" fontId="5" fillId="0" borderId="0" xfId="1" applyNumberFormat="1" applyFont="1" applyFill="1" applyBorder="1" applyAlignment="1">
      <alignment vertical="center"/>
    </xf>
    <xf numFmtId="43" fontId="14" fillId="0" borderId="0" xfId="1" applyFont="1" applyFill="1" applyAlignment="1">
      <alignment vertical="center"/>
    </xf>
    <xf numFmtId="189" fontId="5" fillId="0" borderId="5" xfId="5" applyNumberFormat="1" applyFont="1" applyFill="1" applyBorder="1" applyAlignment="1">
      <alignment vertical="center"/>
    </xf>
    <xf numFmtId="189" fontId="5" fillId="0" borderId="3" xfId="5" applyNumberFormat="1" applyFont="1" applyFill="1" applyBorder="1" applyAlignment="1">
      <alignment vertical="center"/>
    </xf>
    <xf numFmtId="189" fontId="5" fillId="0" borderId="1" xfId="5" applyNumberFormat="1" applyFont="1" applyFill="1" applyBorder="1" applyAlignment="1">
      <alignment vertical="center"/>
    </xf>
    <xf numFmtId="43" fontId="5" fillId="0" borderId="2" xfId="1" applyFont="1" applyFill="1" applyBorder="1" applyAlignment="1">
      <alignment horizontal="right" vertical="center"/>
    </xf>
    <xf numFmtId="190" fontId="3" fillId="0" borderId="0" xfId="1" applyNumberFormat="1" applyFont="1" applyFill="1" applyAlignment="1">
      <alignment horizontal="right" vertical="center"/>
    </xf>
    <xf numFmtId="188" fontId="5" fillId="0" borderId="0" xfId="5" applyNumberFormat="1" applyFont="1" applyFill="1" applyAlignment="1">
      <alignment vertical="center"/>
    </xf>
    <xf numFmtId="189" fontId="12" fillId="0" borderId="0" xfId="1" applyNumberFormat="1" applyFont="1" applyFill="1" applyAlignment="1">
      <alignment vertical="center"/>
    </xf>
    <xf numFmtId="195" fontId="5" fillId="0" borderId="5" xfId="1" applyNumberFormat="1" applyFont="1" applyFill="1" applyBorder="1" applyAlignment="1">
      <alignment horizontal="right" vertical="center"/>
    </xf>
    <xf numFmtId="195" fontId="5" fillId="0" borderId="1" xfId="1" applyNumberFormat="1" applyFont="1" applyFill="1" applyBorder="1" applyAlignment="1">
      <alignment horizontal="right" vertical="top"/>
    </xf>
    <xf numFmtId="196" fontId="5" fillId="0" borderId="4" xfId="1" applyNumberFormat="1" applyFont="1" applyFill="1" applyBorder="1" applyAlignment="1">
      <alignment horizontal="right" vertical="top"/>
    </xf>
    <xf numFmtId="3" fontId="12" fillId="0" borderId="0" xfId="4" applyNumberFormat="1" applyFont="1" applyAlignment="1">
      <alignment vertical="center"/>
    </xf>
    <xf numFmtId="0" fontId="9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3" fontId="12" fillId="0" borderId="0" xfId="4" applyNumberFormat="1" applyFont="1" applyAlignment="1">
      <alignment horizontal="center" vertical="center"/>
    </xf>
    <xf numFmtId="1" fontId="12" fillId="0" borderId="0" xfId="4" applyNumberFormat="1" applyFont="1" applyAlignment="1">
      <alignment horizontal="center" vertical="center"/>
    </xf>
    <xf numFmtId="1" fontId="12" fillId="0" borderId="3" xfId="4" applyNumberFormat="1" applyFont="1" applyBorder="1" applyAlignment="1">
      <alignment horizontal="center" vertical="center"/>
    </xf>
    <xf numFmtId="3" fontId="5" fillId="0" borderId="0" xfId="4" applyNumberFormat="1" applyFont="1" applyAlignment="1">
      <alignment vertical="center"/>
    </xf>
    <xf numFmtId="3" fontId="14" fillId="0" borderId="0" xfId="4" applyNumberFormat="1" applyFont="1" applyAlignment="1">
      <alignment vertical="center"/>
    </xf>
    <xf numFmtId="3" fontId="15" fillId="0" borderId="0" xfId="4" applyNumberFormat="1" applyFont="1" applyAlignment="1">
      <alignment vertical="center"/>
    </xf>
    <xf numFmtId="3" fontId="12" fillId="0" borderId="0" xfId="4" applyNumberFormat="1" applyFont="1" applyAlignment="1">
      <alignment horizontal="left" vertical="center"/>
    </xf>
    <xf numFmtId="3" fontId="16" fillId="0" borderId="0" xfId="4" applyNumberFormat="1" applyFont="1" applyAlignment="1">
      <alignment vertical="center"/>
    </xf>
    <xf numFmtId="3" fontId="5" fillId="0" borderId="0" xfId="4" applyNumberFormat="1" applyFont="1" applyAlignment="1">
      <alignment horizontal="left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40" fontId="5" fillId="0" borderId="0" xfId="4" applyNumberFormat="1" applyFont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/>
    </xf>
    <xf numFmtId="40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1" fillId="0" borderId="0" xfId="4" quotePrefix="1" applyFont="1" applyAlignment="1">
      <alignment horizontal="left" vertical="center"/>
    </xf>
    <xf numFmtId="43" fontId="11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quotePrefix="1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2" fontId="8" fillId="0" borderId="0" xfId="4" applyNumberFormat="1" applyFont="1" applyAlignment="1">
      <alignment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17" fontId="5" fillId="0" borderId="0" xfId="4" applyNumberFormat="1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40" fontId="17" fillId="0" borderId="2" xfId="4" applyNumberFormat="1" applyFont="1" applyBorder="1" applyAlignment="1">
      <alignment horizontal="center" vertical="center"/>
    </xf>
    <xf numFmtId="40" fontId="17" fillId="0" borderId="0" xfId="4" applyNumberFormat="1" applyFont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0" xfId="4" quotePrefix="1" applyFont="1" applyAlignment="1">
      <alignment horizontal="left" vertical="center"/>
    </xf>
    <xf numFmtId="43" fontId="17" fillId="0" borderId="0" xfId="1" applyFont="1" applyFill="1" applyBorder="1" applyAlignment="1">
      <alignment horizontal="right" vertical="center"/>
    </xf>
    <xf numFmtId="190" fontId="17" fillId="0" borderId="0" xfId="1" applyNumberFormat="1" applyFont="1" applyFill="1" applyBorder="1" applyAlignment="1">
      <alignment horizontal="right" vertical="center"/>
    </xf>
    <xf numFmtId="195" fontId="17" fillId="0" borderId="0" xfId="1" applyNumberFormat="1" applyFont="1" applyFill="1" applyBorder="1" applyAlignment="1">
      <alignment horizontal="right" vertical="center"/>
    </xf>
    <xf numFmtId="190" fontId="17" fillId="0" borderId="2" xfId="1" applyNumberFormat="1" applyFont="1" applyFill="1" applyBorder="1" applyAlignment="1">
      <alignment horizontal="right" vertical="center"/>
    </xf>
    <xf numFmtId="43" fontId="17" fillId="0" borderId="2" xfId="1" applyFont="1" applyFill="1" applyBorder="1" applyAlignment="1">
      <alignment horizontal="right" vertical="center"/>
    </xf>
    <xf numFmtId="195" fontId="17" fillId="0" borderId="2" xfId="1" applyNumberFormat="1" applyFont="1" applyFill="1" applyBorder="1" applyAlignment="1">
      <alignment horizontal="right" vertical="center"/>
    </xf>
    <xf numFmtId="43" fontId="17" fillId="0" borderId="1" xfId="1" applyFont="1" applyFill="1" applyBorder="1" applyAlignment="1">
      <alignment horizontal="right" vertical="center"/>
    </xf>
    <xf numFmtId="2" fontId="17" fillId="0" borderId="0" xfId="4" applyNumberFormat="1" applyFont="1" applyAlignment="1">
      <alignment horizontal="right" vertical="center"/>
    </xf>
    <xf numFmtId="189" fontId="17" fillId="0" borderId="0" xfId="1" applyNumberFormat="1" applyFont="1" applyFill="1" applyBorder="1" applyAlignment="1">
      <alignment horizontal="right" vertical="center"/>
    </xf>
    <xf numFmtId="43" fontId="17" fillId="0" borderId="0" xfId="4" applyNumberFormat="1" applyFont="1" applyAlignment="1">
      <alignment vertical="center"/>
    </xf>
    <xf numFmtId="2" fontId="17" fillId="0" borderId="0" xfId="4" applyNumberFormat="1" applyFont="1" applyAlignment="1">
      <alignment vertical="center"/>
    </xf>
    <xf numFmtId="189" fontId="17" fillId="0" borderId="0" xfId="1" applyNumberFormat="1" applyFont="1" applyFill="1" applyBorder="1" applyAlignment="1">
      <alignment vertical="center"/>
    </xf>
    <xf numFmtId="17" fontId="17" fillId="0" borderId="0" xfId="4" applyNumberFormat="1" applyFont="1" applyAlignment="1">
      <alignment vertical="center"/>
    </xf>
    <xf numFmtId="43" fontId="17" fillId="0" borderId="0" xfId="1" applyFont="1" applyFill="1" applyAlignment="1">
      <alignment vertical="center"/>
    </xf>
    <xf numFmtId="190" fontId="17" fillId="0" borderId="0" xfId="1" applyNumberFormat="1" applyFont="1" applyFill="1" applyBorder="1" applyAlignment="1">
      <alignment vertical="center"/>
    </xf>
    <xf numFmtId="190" fontId="17" fillId="0" borderId="1" xfId="1" applyNumberFormat="1" applyFont="1" applyFill="1" applyBorder="1" applyAlignment="1">
      <alignment horizontal="right" vertical="center"/>
    </xf>
    <xf numFmtId="0" fontId="5" fillId="0" borderId="5" xfId="4" applyFont="1" applyBorder="1" applyAlignment="1">
      <alignment horizontal="center" vertical="center"/>
    </xf>
    <xf numFmtId="0" fontId="5" fillId="0" borderId="2" xfId="4" quotePrefix="1" applyFont="1" applyBorder="1" applyAlignment="1">
      <alignment horizontal="center" vertical="center" wrapText="1"/>
    </xf>
    <xf numFmtId="43" fontId="5" fillId="0" borderId="0" xfId="4" applyNumberFormat="1" applyFont="1" applyAlignment="1">
      <alignment vertical="center"/>
    </xf>
    <xf numFmtId="0" fontId="5" fillId="0" borderId="0" xfId="3" applyFont="1" applyAlignment="1">
      <alignment vertical="center"/>
    </xf>
    <xf numFmtId="188" fontId="5" fillId="0" borderId="0" xfId="4" applyNumberFormat="1" applyFont="1" applyAlignment="1">
      <alignment vertical="center"/>
    </xf>
    <xf numFmtId="188" fontId="5" fillId="0" borderId="0" xfId="4" applyNumberFormat="1" applyFont="1" applyAlignment="1">
      <alignment horizontal="center" vertical="center"/>
    </xf>
    <xf numFmtId="193" fontId="5" fillId="0" borderId="0" xfId="4" applyNumberFormat="1" applyFont="1" applyAlignment="1">
      <alignment vertical="top"/>
    </xf>
    <xf numFmtId="193" fontId="5" fillId="0" borderId="0" xfId="0" applyNumberFormat="1" applyFont="1" applyAlignment="1">
      <alignment vertical="center"/>
    </xf>
    <xf numFmtId="3" fontId="5" fillId="0" borderId="0" xfId="4" applyNumberFormat="1" applyFont="1" applyAlignment="1">
      <alignment horizontal="right" vertical="center"/>
    </xf>
    <xf numFmtId="0" fontId="5" fillId="0" borderId="0" xfId="4" applyFont="1" applyAlignment="1">
      <alignment vertical="top"/>
    </xf>
    <xf numFmtId="0" fontId="5" fillId="0" borderId="3" xfId="4" quotePrefix="1" applyFont="1" applyBorder="1" applyAlignment="1">
      <alignment horizontal="center" vertical="center"/>
    </xf>
    <xf numFmtId="0" fontId="5" fillId="0" borderId="0" xfId="4" applyFont="1" applyAlignment="1">
      <alignment horizontal="center" vertical="top"/>
    </xf>
    <xf numFmtId="43" fontId="5" fillId="0" borderId="0" xfId="4" applyNumberFormat="1" applyFont="1" applyAlignment="1">
      <alignment vertical="top"/>
    </xf>
    <xf numFmtId="0" fontId="5" fillId="0" borderId="0" xfId="4" quotePrefix="1" applyFont="1" applyAlignment="1">
      <alignment vertical="top"/>
    </xf>
    <xf numFmtId="195" fontId="5" fillId="0" borderId="0" xfId="1" applyNumberFormat="1" applyFont="1" applyFill="1" applyBorder="1" applyAlignment="1">
      <alignment horizontal="right" vertical="center"/>
    </xf>
    <xf numFmtId="43" fontId="5" fillId="0" borderId="2" xfId="1" applyFont="1" applyFill="1" applyBorder="1" applyAlignment="1">
      <alignment horizontal="right" vertical="top"/>
    </xf>
    <xf numFmtId="193" fontId="5" fillId="0" borderId="2" xfId="4" applyNumberFormat="1" applyFont="1" applyBorder="1" applyAlignment="1">
      <alignment vertical="top"/>
    </xf>
    <xf numFmtId="196" fontId="5" fillId="0" borderId="0" xfId="4" applyNumberFormat="1" applyFont="1" applyAlignment="1">
      <alignment vertical="top"/>
    </xf>
    <xf numFmtId="188" fontId="5" fillId="0" borderId="0" xfId="4" applyNumberFormat="1" applyFont="1" applyAlignment="1">
      <alignment vertical="top"/>
    </xf>
    <xf numFmtId="43" fontId="5" fillId="0" borderId="0" xfId="1" applyFont="1" applyAlignment="1">
      <alignment vertical="top"/>
    </xf>
    <xf numFmtId="0" fontId="12" fillId="0" borderId="0" xfId="5" applyNumberFormat="1" applyFont="1" applyFill="1" applyAlignment="1">
      <alignment vertical="center"/>
    </xf>
    <xf numFmtId="0" fontId="12" fillId="0" borderId="0" xfId="5" applyNumberFormat="1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188" fontId="5" fillId="0" borderId="2" xfId="1" applyNumberFormat="1" applyFont="1" applyFill="1" applyBorder="1" applyAlignment="1">
      <alignment horizontal="center" vertical="center"/>
    </xf>
    <xf numFmtId="0" fontId="5" fillId="0" borderId="0" xfId="4" quotePrefix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188" fontId="6" fillId="0" borderId="0" xfId="1" applyNumberFormat="1" applyFont="1" applyFill="1" applyAlignment="1">
      <alignment horizontal="center" vertical="top"/>
    </xf>
    <xf numFmtId="188" fontId="6" fillId="0" borderId="0" xfId="1" applyNumberFormat="1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188" fontId="7" fillId="0" borderId="0" xfId="1" applyNumberFormat="1" applyFont="1" applyFill="1" applyAlignment="1">
      <alignment horizontal="center" vertical="center"/>
    </xf>
    <xf numFmtId="0" fontId="5" fillId="0" borderId="0" xfId="4" applyFont="1" applyAlignment="1">
      <alignment horizontal="left" vertical="top"/>
    </xf>
    <xf numFmtId="188" fontId="5" fillId="0" borderId="0" xfId="1" quotePrefix="1" applyNumberFormat="1" applyFont="1" applyFill="1" applyAlignment="1">
      <alignment horizontal="center" vertical="top"/>
    </xf>
    <xf numFmtId="0" fontId="17" fillId="0" borderId="2" xfId="4" applyFont="1" applyBorder="1" applyAlignment="1">
      <alignment horizontal="center" vertical="center"/>
    </xf>
    <xf numFmtId="188" fontId="5" fillId="0" borderId="0" xfId="1" quotePrefix="1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40" fontId="17" fillId="0" borderId="2" xfId="4" applyNumberFormat="1" applyFont="1" applyBorder="1" applyAlignment="1">
      <alignment horizontal="center" vertical="center"/>
    </xf>
    <xf numFmtId="0" fontId="12" fillId="0" borderId="0" xfId="4" quotePrefix="1" applyFont="1" applyAlignment="1">
      <alignment horizontal="center" vertical="center"/>
    </xf>
    <xf numFmtId="3" fontId="13" fillId="0" borderId="0" xfId="4" applyNumberFormat="1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</cellXfs>
  <cellStyles count="9">
    <cellStyle name="Comma" xfId="1" builtinId="3"/>
    <cellStyle name="Comma [0] 2" xfId="8" xr:uid="{65EB3C8E-49C3-4B52-AEA1-3C09BF8FF3B7}"/>
    <cellStyle name="Comma 2" xfId="2" xr:uid="{00000000-0005-0000-0000-000001000000}"/>
    <cellStyle name="Comma 2 2" xfId="5" xr:uid="{BA7ACC93-4903-4070-A756-9A1CACB23ED0}"/>
    <cellStyle name="Comma 3" xfId="6" xr:uid="{A1CF8504-5E12-437F-92BF-134AEA500DE2}"/>
    <cellStyle name="Comma 3 2" xfId="7" xr:uid="{A19F32E6-4E17-4778-9C86-07FB9789AC94}"/>
    <cellStyle name="Normal" xfId="0" builtinId="0"/>
    <cellStyle name="Normal 2" xfId="4" xr:uid="{E4FABB0E-EF57-4D60-81BB-B148CA0FA846}"/>
    <cellStyle name="Normal_FOCUST2" xfId="3" xr:uid="{00000000-0005-0000-0000-000003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8D11-17BC-4B90-B0BB-FD1CF6221842}">
  <sheetPr>
    <tabColor rgb="FF0070C0"/>
  </sheetPr>
  <dimension ref="A1:M90"/>
  <sheetViews>
    <sheetView showGridLines="0" tabSelected="1" view="pageBreakPreview" zoomScaleNormal="80" zoomScaleSheetLayoutView="100" workbookViewId="0">
      <selection activeCell="E1" sqref="E1"/>
    </sheetView>
  </sheetViews>
  <sheetFormatPr defaultColWidth="9.140625" defaultRowHeight="24" customHeight="1" x14ac:dyDescent="0.5"/>
  <cols>
    <col min="1" max="1" width="2.85546875" style="104" customWidth="1"/>
    <col min="2" max="2" width="2.140625" style="104" customWidth="1"/>
    <col min="3" max="3" width="2.85546875" style="104" customWidth="1"/>
    <col min="4" max="4" width="8.7109375" style="104" customWidth="1"/>
    <col min="5" max="5" width="37.42578125" style="104" customWidth="1"/>
    <col min="6" max="6" width="8.28515625" style="104" customWidth="1"/>
    <col min="7" max="7" width="0.7109375" style="104" customWidth="1"/>
    <col min="8" max="8" width="16.85546875" style="105" customWidth="1"/>
    <col min="9" max="9" width="1.140625" style="104" customWidth="1"/>
    <col min="10" max="10" width="16.85546875" style="14" customWidth="1"/>
    <col min="11" max="11" width="17.7109375" style="104" bestFit="1" customWidth="1"/>
    <col min="12" max="12" width="16.85546875" style="1" bestFit="1" customWidth="1"/>
    <col min="13" max="13" width="14.7109375" style="104" customWidth="1"/>
    <col min="14" max="14" width="9.140625" style="104"/>
    <col min="15" max="15" width="14.28515625" style="104" customWidth="1"/>
    <col min="16" max="16384" width="9.140625" style="104"/>
  </cols>
  <sheetData>
    <row r="1" spans="1:11" ht="24" customHeight="1" x14ac:dyDescent="0.5">
      <c r="J1" s="92" t="s">
        <v>63</v>
      </c>
    </row>
    <row r="2" spans="1:11" ht="24" customHeight="1" x14ac:dyDescent="0.5">
      <c r="J2" s="92" t="s">
        <v>64</v>
      </c>
    </row>
    <row r="3" spans="1:11" ht="24" customHeight="1" x14ac:dyDescent="0.5">
      <c r="A3" s="169" t="s">
        <v>116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1" ht="24" customHeight="1" x14ac:dyDescent="0.5">
      <c r="A4" s="171" t="s">
        <v>106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1" ht="24" customHeight="1" x14ac:dyDescent="0.5">
      <c r="A5" s="172" t="s">
        <v>112</v>
      </c>
      <c r="B5" s="172"/>
      <c r="C5" s="172"/>
      <c r="D5" s="172"/>
      <c r="E5" s="172"/>
      <c r="F5" s="172"/>
      <c r="G5" s="172"/>
      <c r="H5" s="172"/>
      <c r="I5" s="172"/>
      <c r="J5" s="172"/>
    </row>
    <row r="6" spans="1:11" ht="24" customHeight="1" x14ac:dyDescent="0.5">
      <c r="A6" s="173" t="s">
        <v>160</v>
      </c>
      <c r="B6" s="173"/>
      <c r="C6" s="173"/>
      <c r="D6" s="173"/>
      <c r="E6" s="173"/>
      <c r="F6" s="173"/>
      <c r="G6" s="173"/>
      <c r="H6" s="173"/>
      <c r="I6" s="173"/>
      <c r="J6" s="173"/>
    </row>
    <row r="7" spans="1:11" ht="24" customHeight="1" x14ac:dyDescent="0.5">
      <c r="A7" s="107"/>
      <c r="B7" s="107"/>
      <c r="C7" s="107"/>
      <c r="D7" s="107"/>
      <c r="E7" s="107"/>
      <c r="F7" s="107"/>
      <c r="G7" s="107"/>
      <c r="H7" s="107"/>
      <c r="I7" s="107"/>
      <c r="J7" s="107"/>
    </row>
    <row r="8" spans="1:11" ht="24" customHeight="1" x14ac:dyDescent="0.5">
      <c r="A8" s="174" t="s">
        <v>0</v>
      </c>
      <c r="B8" s="174"/>
      <c r="C8" s="174"/>
      <c r="D8" s="174"/>
      <c r="E8" s="174"/>
      <c r="F8" s="174"/>
      <c r="G8" s="174"/>
      <c r="H8" s="174"/>
      <c r="I8" s="174"/>
      <c r="J8" s="174"/>
    </row>
    <row r="9" spans="1:11" ht="24" customHeight="1" x14ac:dyDescent="0.5">
      <c r="H9" s="168" t="s">
        <v>19</v>
      </c>
      <c r="I9" s="168"/>
      <c r="J9" s="168"/>
    </row>
    <row r="10" spans="1:11" ht="24" customHeight="1" x14ac:dyDescent="0.5">
      <c r="F10" s="2"/>
      <c r="H10" s="145" t="s">
        <v>136</v>
      </c>
      <c r="J10" s="145" t="s">
        <v>65</v>
      </c>
    </row>
    <row r="11" spans="1:11" ht="24" customHeight="1" x14ac:dyDescent="0.5">
      <c r="F11" s="2" t="s">
        <v>1</v>
      </c>
      <c r="H11" s="146" t="s">
        <v>161</v>
      </c>
      <c r="J11" s="146" t="s">
        <v>124</v>
      </c>
    </row>
    <row r="12" spans="1:11" ht="24" customHeight="1" x14ac:dyDescent="0.5">
      <c r="A12" s="104" t="s">
        <v>2</v>
      </c>
      <c r="F12" s="105"/>
      <c r="G12" s="3"/>
      <c r="I12" s="3"/>
      <c r="J12" s="4"/>
    </row>
    <row r="13" spans="1:11" ht="24" customHeight="1" x14ac:dyDescent="0.5">
      <c r="B13" s="104" t="s">
        <v>21</v>
      </c>
      <c r="F13" s="105">
        <v>5</v>
      </c>
      <c r="G13" s="3"/>
      <c r="H13" s="5">
        <v>49117559.359999999</v>
      </c>
      <c r="I13" s="3"/>
      <c r="J13" s="5">
        <v>98260346.450000003</v>
      </c>
    </row>
    <row r="14" spans="1:11" ht="24" customHeight="1" x14ac:dyDescent="0.5">
      <c r="B14" s="104" t="s">
        <v>75</v>
      </c>
      <c r="F14" s="105">
        <v>6</v>
      </c>
      <c r="G14" s="7"/>
      <c r="H14" s="5">
        <v>2235281.1800000002</v>
      </c>
      <c r="I14" s="3"/>
      <c r="J14" s="5">
        <v>1893207.74</v>
      </c>
      <c r="K14" s="147"/>
    </row>
    <row r="15" spans="1:11" ht="24" customHeight="1" x14ac:dyDescent="0.5">
      <c r="B15" s="104" t="s">
        <v>30</v>
      </c>
      <c r="F15" s="105">
        <v>7</v>
      </c>
      <c r="G15" s="3"/>
      <c r="H15" s="5">
        <v>69542122.200000003</v>
      </c>
      <c r="I15" s="3"/>
      <c r="J15" s="5">
        <v>30333812.600000001</v>
      </c>
    </row>
    <row r="16" spans="1:11" ht="24" customHeight="1" x14ac:dyDescent="0.5">
      <c r="B16" s="104" t="s">
        <v>31</v>
      </c>
      <c r="F16" s="105">
        <v>8</v>
      </c>
      <c r="G16" s="3"/>
      <c r="H16" s="5">
        <v>50858903.18</v>
      </c>
      <c r="I16" s="3"/>
      <c r="J16" s="5">
        <v>30173960.82</v>
      </c>
    </row>
    <row r="17" spans="1:11" ht="24" customHeight="1" x14ac:dyDescent="0.5">
      <c r="B17" s="104" t="s">
        <v>88</v>
      </c>
      <c r="F17" s="105">
        <v>9</v>
      </c>
      <c r="G17" s="3"/>
      <c r="H17" s="5">
        <v>64811388.729999997</v>
      </c>
      <c r="I17" s="3"/>
      <c r="J17" s="5">
        <v>53185391.240000002</v>
      </c>
    </row>
    <row r="18" spans="1:11" ht="24" customHeight="1" x14ac:dyDescent="0.5">
      <c r="B18" s="104" t="s">
        <v>70</v>
      </c>
      <c r="F18" s="105"/>
      <c r="G18" s="3"/>
      <c r="H18" s="5">
        <v>8123.93</v>
      </c>
      <c r="I18" s="3"/>
      <c r="J18" s="5">
        <v>8123.93</v>
      </c>
    </row>
    <row r="19" spans="1:11" ht="24" customHeight="1" x14ac:dyDescent="0.5">
      <c r="B19" s="104" t="s">
        <v>32</v>
      </c>
      <c r="F19" s="105">
        <v>10</v>
      </c>
      <c r="G19" s="3"/>
      <c r="H19" s="5">
        <v>1218838.3400000001</v>
      </c>
      <c r="I19" s="3"/>
      <c r="J19" s="5">
        <v>2234992.5299999998</v>
      </c>
      <c r="K19" s="147"/>
    </row>
    <row r="20" spans="1:11" ht="24" customHeight="1" x14ac:dyDescent="0.5">
      <c r="D20" s="104" t="s">
        <v>3</v>
      </c>
      <c r="G20" s="7"/>
      <c r="H20" s="8">
        <f>SUM(H13:H19)</f>
        <v>237792216.92000002</v>
      </c>
      <c r="I20" s="3"/>
      <c r="J20" s="9">
        <f>SUM(J13:J19)</f>
        <v>216089835.31</v>
      </c>
    </row>
    <row r="21" spans="1:11" ht="24" customHeight="1" x14ac:dyDescent="0.5">
      <c r="A21" s="104" t="s">
        <v>27</v>
      </c>
      <c r="G21" s="7"/>
      <c r="H21" s="5"/>
      <c r="I21" s="3"/>
      <c r="J21" s="10"/>
    </row>
    <row r="22" spans="1:11" ht="24" customHeight="1" x14ac:dyDescent="0.5">
      <c r="B22" s="148" t="s">
        <v>103</v>
      </c>
      <c r="F22" s="105">
        <v>11</v>
      </c>
      <c r="G22" s="7"/>
      <c r="H22" s="5">
        <v>2747851.32</v>
      </c>
      <c r="I22" s="3"/>
      <c r="J22" s="5">
        <v>4183986.65</v>
      </c>
    </row>
    <row r="23" spans="1:11" ht="24" customHeight="1" x14ac:dyDescent="0.5">
      <c r="B23" s="148" t="s">
        <v>37</v>
      </c>
      <c r="F23" s="105">
        <v>12</v>
      </c>
      <c r="G23" s="7"/>
      <c r="H23" s="5">
        <v>5304766.32</v>
      </c>
      <c r="I23" s="3"/>
      <c r="J23" s="5">
        <v>19120002.489999998</v>
      </c>
    </row>
    <row r="24" spans="1:11" ht="24" customHeight="1" x14ac:dyDescent="0.5">
      <c r="B24" s="148" t="s">
        <v>33</v>
      </c>
      <c r="F24" s="105">
        <v>13</v>
      </c>
      <c r="G24" s="7"/>
      <c r="H24" s="5">
        <v>2834674.2</v>
      </c>
      <c r="I24" s="3"/>
      <c r="J24" s="5">
        <v>2604937.84</v>
      </c>
    </row>
    <row r="25" spans="1:11" ht="24" customHeight="1" x14ac:dyDescent="0.5">
      <c r="B25" s="148" t="s">
        <v>38</v>
      </c>
      <c r="F25" s="105">
        <v>14</v>
      </c>
      <c r="G25" s="7"/>
      <c r="H25" s="5">
        <v>584097.43000000005</v>
      </c>
      <c r="I25" s="3"/>
      <c r="J25" s="5">
        <v>792310.49</v>
      </c>
    </row>
    <row r="26" spans="1:11" ht="24" customHeight="1" x14ac:dyDescent="0.5">
      <c r="B26" s="104" t="s">
        <v>29</v>
      </c>
      <c r="F26" s="105"/>
      <c r="G26" s="7"/>
      <c r="H26" s="5">
        <v>1485999.1</v>
      </c>
      <c r="I26" s="3"/>
      <c r="J26" s="5">
        <v>1045684.63</v>
      </c>
    </row>
    <row r="27" spans="1:11" ht="24" customHeight="1" x14ac:dyDescent="0.5">
      <c r="D27" s="104" t="s">
        <v>28</v>
      </c>
      <c r="G27" s="7"/>
      <c r="H27" s="8">
        <f>SUM(H22:H26)</f>
        <v>12957388.369999999</v>
      </c>
      <c r="I27" s="3"/>
      <c r="J27" s="8">
        <f>SUM(J22:J26)</f>
        <v>27746922.099999994</v>
      </c>
    </row>
    <row r="28" spans="1:11" ht="24" customHeight="1" thickBot="1" x14ac:dyDescent="0.55000000000000004">
      <c r="A28" s="104" t="s">
        <v>4</v>
      </c>
      <c r="H28" s="12">
        <f>H27+H20</f>
        <v>250749605.29000002</v>
      </c>
      <c r="J28" s="13">
        <f>J20+J27</f>
        <v>243836757.41</v>
      </c>
    </row>
    <row r="29" spans="1:11" ht="24" customHeight="1" thickTop="1" x14ac:dyDescent="0.5">
      <c r="H29" s="17"/>
      <c r="J29" s="6"/>
    </row>
    <row r="30" spans="1:11" ht="24" customHeight="1" x14ac:dyDescent="0.5">
      <c r="H30" s="17"/>
      <c r="J30" s="6"/>
    </row>
    <row r="31" spans="1:11" ht="24" customHeight="1" x14ac:dyDescent="0.5">
      <c r="H31" s="17"/>
      <c r="J31" s="6"/>
    </row>
    <row r="32" spans="1:11" ht="24" customHeight="1" x14ac:dyDescent="0.5">
      <c r="H32" s="17"/>
      <c r="J32" s="6"/>
    </row>
    <row r="33" spans="1:11" ht="24" customHeight="1" x14ac:dyDescent="0.5">
      <c r="A33" s="149"/>
      <c r="B33" s="149"/>
      <c r="C33" s="149"/>
      <c r="D33" s="149"/>
      <c r="E33" s="149"/>
      <c r="F33" s="149"/>
      <c r="G33" s="149"/>
      <c r="H33" s="149"/>
      <c r="I33" s="149"/>
      <c r="J33" s="92" t="s">
        <v>63</v>
      </c>
    </row>
    <row r="34" spans="1:11" ht="24" customHeight="1" x14ac:dyDescent="0.5">
      <c r="A34" s="150"/>
      <c r="B34" s="150"/>
      <c r="C34" s="150"/>
      <c r="D34" s="150"/>
      <c r="E34" s="150"/>
      <c r="F34" s="150"/>
      <c r="G34" s="150"/>
      <c r="H34" s="150"/>
      <c r="I34" s="150"/>
      <c r="J34" s="92" t="s">
        <v>64</v>
      </c>
    </row>
    <row r="35" spans="1:11" ht="24" customHeight="1" x14ac:dyDescent="0.5">
      <c r="A35" s="169" t="s">
        <v>66</v>
      </c>
      <c r="B35" s="170"/>
      <c r="C35" s="170"/>
      <c r="D35" s="170"/>
      <c r="E35" s="170"/>
      <c r="F35" s="170"/>
      <c r="G35" s="170"/>
      <c r="H35" s="170"/>
      <c r="I35" s="170"/>
      <c r="J35" s="170"/>
    </row>
    <row r="36" spans="1:11" ht="24" customHeight="1" x14ac:dyDescent="0.5">
      <c r="A36" s="171" t="str">
        <f>A4</f>
        <v>บริษัท บางกอก แอสเซท อินเตอร์กรุ๊ป  จำกัด (มหาชน)</v>
      </c>
      <c r="B36" s="171"/>
      <c r="C36" s="171"/>
      <c r="D36" s="171"/>
      <c r="E36" s="171"/>
      <c r="F36" s="171"/>
      <c r="G36" s="171"/>
      <c r="H36" s="171"/>
      <c r="I36" s="171"/>
      <c r="J36" s="171"/>
    </row>
    <row r="37" spans="1:11" ht="24" customHeight="1" x14ac:dyDescent="0.5">
      <c r="A37" s="172" t="s">
        <v>113</v>
      </c>
      <c r="B37" s="172"/>
      <c r="C37" s="172"/>
      <c r="D37" s="172"/>
      <c r="E37" s="172"/>
      <c r="F37" s="172"/>
      <c r="G37" s="172"/>
      <c r="H37" s="172"/>
      <c r="I37" s="172"/>
      <c r="J37" s="172"/>
    </row>
    <row r="38" spans="1:11" ht="24" customHeight="1" x14ac:dyDescent="0.5">
      <c r="A38" s="173" t="str">
        <f>$A$6</f>
        <v>ณ วันที่ 30 กันยายน 2568</v>
      </c>
      <c r="B38" s="173"/>
      <c r="C38" s="173"/>
      <c r="D38" s="173"/>
      <c r="E38" s="173"/>
      <c r="F38" s="173"/>
      <c r="G38" s="173"/>
      <c r="H38" s="173"/>
      <c r="I38" s="173"/>
      <c r="J38" s="173"/>
    </row>
    <row r="39" spans="1:11" ht="24" customHeight="1" x14ac:dyDescent="0.5">
      <c r="A39" s="107"/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1" ht="24" customHeight="1" x14ac:dyDescent="0.5">
      <c r="A40" s="174" t="s">
        <v>5</v>
      </c>
      <c r="B40" s="174"/>
      <c r="C40" s="174"/>
      <c r="D40" s="174"/>
      <c r="E40" s="174"/>
      <c r="F40" s="174"/>
      <c r="G40" s="174"/>
      <c r="H40" s="174"/>
      <c r="I40" s="174"/>
      <c r="J40" s="174"/>
    </row>
    <row r="41" spans="1:11" ht="24" customHeight="1" x14ac:dyDescent="0.5">
      <c r="H41" s="168" t="s">
        <v>19</v>
      </c>
      <c r="I41" s="168"/>
      <c r="J41" s="168"/>
    </row>
    <row r="42" spans="1:11" ht="24" customHeight="1" x14ac:dyDescent="0.5">
      <c r="F42" s="2"/>
      <c r="H42" s="145" t="str">
        <f>$H$10</f>
        <v>ณ วันที่ 30</v>
      </c>
      <c r="J42" s="145" t="str">
        <f>$J$10</f>
        <v>ณ วันที่ 31</v>
      </c>
    </row>
    <row r="43" spans="1:11" ht="24" customHeight="1" x14ac:dyDescent="0.5">
      <c r="F43" s="2" t="s">
        <v>1</v>
      </c>
      <c r="H43" s="146" t="str">
        <f>$H$11</f>
        <v>กันยายน 2568</v>
      </c>
      <c r="J43" s="146" t="str">
        <f>$J$11</f>
        <v>ธันวาคม 2567</v>
      </c>
    </row>
    <row r="44" spans="1:11" ht="24" customHeight="1" x14ac:dyDescent="0.5">
      <c r="A44" s="104" t="s">
        <v>6</v>
      </c>
      <c r="F44" s="4"/>
      <c r="G44" s="3"/>
      <c r="I44" s="3"/>
    </row>
    <row r="45" spans="1:11" ht="24" customHeight="1" x14ac:dyDescent="0.5">
      <c r="B45" s="104" t="s">
        <v>60</v>
      </c>
      <c r="F45" s="105">
        <v>16</v>
      </c>
      <c r="G45" s="7"/>
      <c r="H45" s="5">
        <v>9590886.7599999998</v>
      </c>
      <c r="I45" s="3"/>
      <c r="J45" s="5">
        <v>10112169.609999999</v>
      </c>
      <c r="K45" s="147"/>
    </row>
    <row r="46" spans="1:11" ht="24" customHeight="1" x14ac:dyDescent="0.5">
      <c r="B46" s="104" t="s">
        <v>73</v>
      </c>
      <c r="F46" s="105"/>
      <c r="G46" s="7"/>
      <c r="H46" s="5"/>
      <c r="I46" s="3"/>
      <c r="J46" s="5"/>
    </row>
    <row r="47" spans="1:11" ht="24" customHeight="1" x14ac:dyDescent="0.5">
      <c r="C47" s="104" t="s">
        <v>74</v>
      </c>
      <c r="F47" s="105">
        <v>17</v>
      </c>
      <c r="G47" s="7"/>
      <c r="H47" s="5">
        <v>32079377.440000001</v>
      </c>
      <c r="I47" s="3"/>
      <c r="J47" s="5">
        <v>5817257.5</v>
      </c>
    </row>
    <row r="48" spans="1:11" ht="24" customHeight="1" x14ac:dyDescent="0.5">
      <c r="B48" s="104" t="s">
        <v>39</v>
      </c>
      <c r="F48" s="105"/>
      <c r="G48" s="7"/>
      <c r="H48" s="5"/>
      <c r="I48" s="3"/>
      <c r="J48" s="5"/>
    </row>
    <row r="49" spans="1:13" ht="24" customHeight="1" x14ac:dyDescent="0.5">
      <c r="C49" s="104" t="s">
        <v>40</v>
      </c>
      <c r="F49" s="105">
        <v>18</v>
      </c>
      <c r="G49" s="7"/>
      <c r="H49" s="5">
        <v>2438605.79</v>
      </c>
      <c r="I49" s="3"/>
      <c r="J49" s="5">
        <v>3504923.7</v>
      </c>
    </row>
    <row r="50" spans="1:13" ht="24" customHeight="1" x14ac:dyDescent="0.5">
      <c r="B50" s="104" t="s">
        <v>59</v>
      </c>
      <c r="F50" s="105">
        <v>19</v>
      </c>
      <c r="G50" s="7"/>
      <c r="H50" s="5">
        <v>10000000</v>
      </c>
      <c r="I50" s="3"/>
      <c r="J50" s="5">
        <v>69000000</v>
      </c>
      <c r="M50" s="147"/>
    </row>
    <row r="51" spans="1:13" ht="24" customHeight="1" x14ac:dyDescent="0.5">
      <c r="B51" s="104" t="s">
        <v>35</v>
      </c>
      <c r="F51" s="105"/>
      <c r="G51" s="7"/>
      <c r="H51" s="151">
        <v>0</v>
      </c>
      <c r="I51" s="3"/>
      <c r="J51" s="152">
        <v>3555901.03</v>
      </c>
      <c r="M51" s="147"/>
    </row>
    <row r="52" spans="1:13" ht="24" customHeight="1" x14ac:dyDescent="0.5">
      <c r="B52" s="104" t="s">
        <v>89</v>
      </c>
      <c r="F52" s="105">
        <v>20</v>
      </c>
      <c r="G52" s="7"/>
      <c r="H52" s="5">
        <v>81661.399999999994</v>
      </c>
      <c r="I52" s="3"/>
      <c r="J52" s="152">
        <v>660265.55000000005</v>
      </c>
    </row>
    <row r="53" spans="1:13" ht="24" customHeight="1" x14ac:dyDescent="0.5">
      <c r="D53" s="104" t="s">
        <v>7</v>
      </c>
      <c r="F53" s="15"/>
      <c r="G53" s="7"/>
      <c r="H53" s="8">
        <f>SUM(H45:H52)</f>
        <v>54190531.390000001</v>
      </c>
      <c r="I53" s="3"/>
      <c r="J53" s="8">
        <f>SUM(J45:J52)</f>
        <v>92650517.390000001</v>
      </c>
    </row>
    <row r="54" spans="1:13" ht="24" customHeight="1" x14ac:dyDescent="0.5">
      <c r="A54" s="104" t="s">
        <v>41</v>
      </c>
      <c r="F54" s="15"/>
      <c r="G54" s="7"/>
      <c r="H54" s="17"/>
      <c r="I54" s="3"/>
      <c r="J54" s="6"/>
    </row>
    <row r="55" spans="1:13" ht="24" customHeight="1" x14ac:dyDescent="0.5">
      <c r="B55" s="104" t="s">
        <v>72</v>
      </c>
      <c r="F55" s="105">
        <v>17</v>
      </c>
      <c r="G55" s="7"/>
      <c r="H55" s="151">
        <v>0</v>
      </c>
      <c r="I55" s="7"/>
      <c r="J55" s="17">
        <v>20018814.940000001</v>
      </c>
    </row>
    <row r="56" spans="1:13" ht="24" customHeight="1" x14ac:dyDescent="0.5">
      <c r="B56" s="104" t="s">
        <v>42</v>
      </c>
      <c r="F56" s="105">
        <v>18</v>
      </c>
      <c r="G56" s="7"/>
      <c r="H56" s="17">
        <v>974161.48</v>
      </c>
      <c r="I56" s="7"/>
      <c r="J56" s="17">
        <v>13840299.17</v>
      </c>
    </row>
    <row r="57" spans="1:13" ht="24" customHeight="1" x14ac:dyDescent="0.5">
      <c r="B57" s="104" t="s">
        <v>104</v>
      </c>
      <c r="F57" s="105"/>
      <c r="G57" s="7"/>
      <c r="H57" s="17">
        <v>360279.24</v>
      </c>
      <c r="I57" s="7"/>
      <c r="J57" s="151">
        <v>558528.41</v>
      </c>
      <c r="K57" s="147"/>
    </row>
    <row r="58" spans="1:13" ht="24" customHeight="1" x14ac:dyDescent="0.5">
      <c r="B58" s="104" t="s">
        <v>43</v>
      </c>
      <c r="F58" s="105"/>
      <c r="G58" s="7"/>
      <c r="H58" s="17"/>
      <c r="I58" s="7"/>
      <c r="J58" s="17"/>
    </row>
    <row r="59" spans="1:13" ht="24" customHeight="1" x14ac:dyDescent="0.5">
      <c r="C59" s="104" t="s">
        <v>44</v>
      </c>
      <c r="F59" s="105">
        <v>21</v>
      </c>
      <c r="G59" s="7"/>
      <c r="H59" s="17">
        <v>3042322.37</v>
      </c>
      <c r="I59" s="7"/>
      <c r="J59" s="17">
        <v>3104805.47</v>
      </c>
    </row>
    <row r="60" spans="1:13" ht="24" customHeight="1" x14ac:dyDescent="0.5">
      <c r="D60" s="104" t="s">
        <v>45</v>
      </c>
      <c r="F60" s="15"/>
      <c r="G60" s="7"/>
      <c r="H60" s="8">
        <f>SUM(H55:H59)</f>
        <v>4376763.09</v>
      </c>
      <c r="I60" s="7"/>
      <c r="J60" s="8">
        <f>SUM(J55:J59)</f>
        <v>37522447.989999995</v>
      </c>
      <c r="M60" s="1"/>
    </row>
    <row r="61" spans="1:13" ht="24" customHeight="1" x14ac:dyDescent="0.5">
      <c r="A61" s="104" t="s">
        <v>8</v>
      </c>
      <c r="B61" s="148"/>
      <c r="C61" s="148"/>
      <c r="D61" s="148"/>
      <c r="G61" s="7"/>
      <c r="H61" s="18">
        <f>H60+H53</f>
        <v>58567294.480000004</v>
      </c>
      <c r="I61" s="3"/>
      <c r="J61" s="18">
        <f>J60+J53</f>
        <v>130172965.38</v>
      </c>
      <c r="M61" s="1"/>
    </row>
    <row r="62" spans="1:13" ht="24" customHeight="1" x14ac:dyDescent="0.5">
      <c r="F62" s="15"/>
      <c r="G62" s="7"/>
      <c r="H62" s="16"/>
      <c r="I62" s="3"/>
      <c r="J62" s="16"/>
    </row>
    <row r="63" spans="1:13" ht="24" customHeight="1" x14ac:dyDescent="0.5">
      <c r="F63" s="15"/>
      <c r="G63" s="7"/>
      <c r="H63" s="17"/>
      <c r="I63" s="3"/>
      <c r="J63" s="17"/>
    </row>
    <row r="64" spans="1:13" ht="24" customHeight="1" x14ac:dyDescent="0.5">
      <c r="F64" s="15"/>
      <c r="G64" s="7"/>
      <c r="H64" s="17"/>
      <c r="I64" s="3"/>
      <c r="J64" s="17"/>
    </row>
    <row r="65" spans="1:10" ht="24" customHeight="1" x14ac:dyDescent="0.5">
      <c r="A65" s="149"/>
      <c r="B65" s="149"/>
      <c r="C65" s="149"/>
      <c r="D65" s="149"/>
      <c r="E65" s="149"/>
      <c r="F65" s="149"/>
      <c r="G65" s="149"/>
      <c r="H65" s="149"/>
      <c r="I65" s="149"/>
      <c r="J65" s="92" t="s">
        <v>63</v>
      </c>
    </row>
    <row r="66" spans="1:10" ht="24" customHeight="1" x14ac:dyDescent="0.5">
      <c r="A66" s="150"/>
      <c r="B66" s="150"/>
      <c r="C66" s="150"/>
      <c r="D66" s="150"/>
      <c r="E66" s="150"/>
      <c r="F66" s="150"/>
      <c r="G66" s="150"/>
      <c r="H66" s="150"/>
      <c r="I66" s="150"/>
      <c r="J66" s="92" t="s">
        <v>64</v>
      </c>
    </row>
    <row r="67" spans="1:10" ht="24" customHeight="1" x14ac:dyDescent="0.5">
      <c r="A67" s="169" t="s">
        <v>69</v>
      </c>
      <c r="B67" s="170"/>
      <c r="C67" s="170"/>
      <c r="D67" s="170"/>
      <c r="E67" s="170"/>
      <c r="F67" s="170"/>
      <c r="G67" s="170"/>
      <c r="H67" s="170"/>
      <c r="I67" s="170"/>
      <c r="J67" s="170"/>
    </row>
    <row r="68" spans="1:10" ht="24" customHeight="1" x14ac:dyDescent="0.5">
      <c r="A68" s="171" t="str">
        <f>A4</f>
        <v>บริษัท บางกอก แอสเซท อินเตอร์กรุ๊ป  จำกัด (มหาชน)</v>
      </c>
      <c r="B68" s="171"/>
      <c r="C68" s="171"/>
      <c r="D68" s="171"/>
      <c r="E68" s="171"/>
      <c r="F68" s="171"/>
      <c r="G68" s="171"/>
      <c r="H68" s="171"/>
      <c r="I68" s="171"/>
      <c r="J68" s="171"/>
    </row>
    <row r="69" spans="1:10" ht="24" customHeight="1" x14ac:dyDescent="0.5">
      <c r="A69" s="172" t="s">
        <v>113</v>
      </c>
      <c r="B69" s="172"/>
      <c r="C69" s="172"/>
      <c r="D69" s="172"/>
      <c r="E69" s="172"/>
      <c r="F69" s="172"/>
      <c r="G69" s="172"/>
      <c r="H69" s="172"/>
      <c r="I69" s="172"/>
      <c r="J69" s="172"/>
    </row>
    <row r="70" spans="1:10" ht="24" customHeight="1" x14ac:dyDescent="0.5">
      <c r="A70" s="173" t="str">
        <f>$A$6</f>
        <v>ณ วันที่ 30 กันยายน 2568</v>
      </c>
      <c r="B70" s="173"/>
      <c r="C70" s="173"/>
      <c r="D70" s="173"/>
      <c r="E70" s="173"/>
      <c r="F70" s="173"/>
      <c r="G70" s="173"/>
      <c r="H70" s="173"/>
      <c r="I70" s="173"/>
      <c r="J70" s="173"/>
    </row>
    <row r="71" spans="1:10" ht="24" customHeight="1" x14ac:dyDescent="0.5">
      <c r="A71" s="107"/>
      <c r="B71" s="107"/>
      <c r="C71" s="107"/>
      <c r="D71" s="107"/>
      <c r="E71" s="107"/>
      <c r="F71" s="107"/>
      <c r="G71" s="107"/>
      <c r="H71" s="107"/>
      <c r="I71" s="107"/>
      <c r="J71" s="107"/>
    </row>
    <row r="72" spans="1:10" ht="24" customHeight="1" x14ac:dyDescent="0.5">
      <c r="A72" s="174" t="s">
        <v>25</v>
      </c>
      <c r="B72" s="174"/>
      <c r="C72" s="174"/>
      <c r="D72" s="174"/>
      <c r="E72" s="174"/>
      <c r="F72" s="174"/>
      <c r="G72" s="174"/>
      <c r="H72" s="174"/>
      <c r="I72" s="174"/>
      <c r="J72" s="174"/>
    </row>
    <row r="73" spans="1:10" ht="24" customHeight="1" x14ac:dyDescent="0.5">
      <c r="H73" s="168" t="s">
        <v>19</v>
      </c>
      <c r="I73" s="168"/>
      <c r="J73" s="168"/>
    </row>
    <row r="74" spans="1:10" ht="24" customHeight="1" x14ac:dyDescent="0.5">
      <c r="F74" s="2"/>
      <c r="H74" s="145" t="str">
        <f>$H$10</f>
        <v>ณ วันที่ 30</v>
      </c>
      <c r="J74" s="145" t="str">
        <f>$J$10</f>
        <v>ณ วันที่ 31</v>
      </c>
    </row>
    <row r="75" spans="1:10" ht="24" customHeight="1" x14ac:dyDescent="0.5">
      <c r="F75" s="2" t="s">
        <v>1</v>
      </c>
      <c r="H75" s="146" t="str">
        <f>$H$11</f>
        <v>กันยายน 2568</v>
      </c>
      <c r="J75" s="146" t="str">
        <f>$J$11</f>
        <v>ธันวาคม 2567</v>
      </c>
    </row>
    <row r="76" spans="1:10" ht="24" customHeight="1" x14ac:dyDescent="0.5">
      <c r="A76" s="104" t="s">
        <v>9</v>
      </c>
      <c r="F76" s="19"/>
      <c r="G76" s="3"/>
      <c r="I76" s="3"/>
      <c r="J76" s="1"/>
    </row>
    <row r="77" spans="1:10" ht="24" customHeight="1" x14ac:dyDescent="0.5">
      <c r="B77" s="104" t="s">
        <v>10</v>
      </c>
      <c r="F77" s="105"/>
      <c r="G77" s="7"/>
      <c r="I77" s="3"/>
      <c r="J77" s="1"/>
    </row>
    <row r="78" spans="1:10" ht="24" customHeight="1" x14ac:dyDescent="0.5">
      <c r="C78" s="104" t="s">
        <v>11</v>
      </c>
      <c r="G78" s="7"/>
      <c r="H78" s="19"/>
      <c r="I78" s="3"/>
      <c r="J78" s="6"/>
    </row>
    <row r="79" spans="1:10" ht="24" customHeight="1" thickBot="1" x14ac:dyDescent="0.55000000000000004">
      <c r="D79" s="104" t="s">
        <v>105</v>
      </c>
      <c r="F79" s="105">
        <v>22</v>
      </c>
      <c r="G79" s="7"/>
      <c r="H79" s="20">
        <v>105000000</v>
      </c>
      <c r="I79" s="3"/>
      <c r="J79" s="20">
        <v>105000000</v>
      </c>
    </row>
    <row r="80" spans="1:10" ht="24" customHeight="1" thickTop="1" x14ac:dyDescent="0.5">
      <c r="C80" s="104" t="s">
        <v>20</v>
      </c>
      <c r="E80" s="153"/>
      <c r="G80" s="7"/>
      <c r="H80" s="21"/>
      <c r="I80" s="3"/>
      <c r="J80" s="6"/>
    </row>
    <row r="81" spans="1:13" ht="24" customHeight="1" x14ac:dyDescent="0.5">
      <c r="D81" s="104" t="s">
        <v>105</v>
      </c>
      <c r="F81" s="105">
        <v>22</v>
      </c>
      <c r="G81" s="7"/>
      <c r="H81" s="6">
        <v>105000000</v>
      </c>
      <c r="I81" s="3"/>
      <c r="J81" s="6"/>
      <c r="K81" s="14"/>
    </row>
    <row r="82" spans="1:13" ht="24" customHeight="1" x14ac:dyDescent="0.5">
      <c r="D82" s="104" t="s">
        <v>115</v>
      </c>
      <c r="F82" s="105"/>
      <c r="G82" s="7"/>
      <c r="H82" s="6"/>
      <c r="I82" s="3"/>
      <c r="J82" s="6">
        <v>75000000</v>
      </c>
      <c r="K82" s="14"/>
    </row>
    <row r="83" spans="1:13" ht="24" customHeight="1" x14ac:dyDescent="0.5">
      <c r="B83" s="104" t="s">
        <v>140</v>
      </c>
      <c r="F83" s="105">
        <v>22</v>
      </c>
      <c r="G83" s="7"/>
      <c r="H83" s="6">
        <v>76072441.730000004</v>
      </c>
      <c r="I83" s="3"/>
      <c r="J83" s="151">
        <v>0</v>
      </c>
    </row>
    <row r="84" spans="1:13" ht="24" customHeight="1" x14ac:dyDescent="0.5">
      <c r="B84" s="104" t="s">
        <v>26</v>
      </c>
      <c r="G84" s="7"/>
      <c r="H84" s="39"/>
      <c r="I84" s="7"/>
      <c r="J84" s="39"/>
    </row>
    <row r="85" spans="1:13" ht="24" customHeight="1" x14ac:dyDescent="0.5">
      <c r="C85" s="104" t="s">
        <v>90</v>
      </c>
      <c r="F85" s="105"/>
      <c r="G85" s="7"/>
      <c r="H85" s="39">
        <v>7040000</v>
      </c>
      <c r="I85" s="7"/>
      <c r="J85" s="21">
        <v>7040000</v>
      </c>
    </row>
    <row r="86" spans="1:13" ht="24" customHeight="1" x14ac:dyDescent="0.5">
      <c r="C86" s="104" t="s">
        <v>91</v>
      </c>
      <c r="F86" s="105"/>
      <c r="G86" s="7"/>
      <c r="H86" s="84">
        <v>4069869.08</v>
      </c>
      <c r="I86" s="7"/>
      <c r="J86" s="84">
        <v>31623792.030000001</v>
      </c>
    </row>
    <row r="87" spans="1:13" ht="24" customHeight="1" x14ac:dyDescent="0.5">
      <c r="A87" s="104" t="s">
        <v>22</v>
      </c>
      <c r="G87" s="7"/>
      <c r="H87" s="11">
        <f>SUM(H81:H86)</f>
        <v>192182310.81000003</v>
      </c>
      <c r="I87" s="3"/>
      <c r="J87" s="11">
        <f>SUM(J81:J86)</f>
        <v>113663792.03</v>
      </c>
      <c r="K87" s="147"/>
      <c r="M87" s="147"/>
    </row>
    <row r="88" spans="1:13" ht="24" customHeight="1" thickBot="1" x14ac:dyDescent="0.55000000000000004">
      <c r="A88" s="104" t="s">
        <v>12</v>
      </c>
      <c r="G88" s="7"/>
      <c r="H88" s="12">
        <f>H87+H61</f>
        <v>250749605.29000002</v>
      </c>
      <c r="I88" s="3"/>
      <c r="J88" s="20">
        <f>J87+J61</f>
        <v>243836757.41</v>
      </c>
    </row>
    <row r="89" spans="1:13" ht="24" customHeight="1" thickTop="1" x14ac:dyDescent="0.5"/>
    <row r="90" spans="1:13" ht="24" customHeight="1" x14ac:dyDescent="0.5">
      <c r="H90" s="1">
        <f>H88-H28</f>
        <v>0</v>
      </c>
      <c r="J90" s="1">
        <f>J88-J28</f>
        <v>0</v>
      </c>
    </row>
  </sheetData>
  <mergeCells count="18">
    <mergeCell ref="H73:J73"/>
    <mergeCell ref="A35:J35"/>
    <mergeCell ref="A36:J36"/>
    <mergeCell ref="A37:J37"/>
    <mergeCell ref="A38:J38"/>
    <mergeCell ref="A40:J40"/>
    <mergeCell ref="H41:J41"/>
    <mergeCell ref="A67:J67"/>
    <mergeCell ref="A68:J68"/>
    <mergeCell ref="A69:J69"/>
    <mergeCell ref="A70:J70"/>
    <mergeCell ref="A72:J72"/>
    <mergeCell ref="H9:J9"/>
    <mergeCell ref="A3:J3"/>
    <mergeCell ref="A4:J4"/>
    <mergeCell ref="A5:J5"/>
    <mergeCell ref="A6:J6"/>
    <mergeCell ref="A8:J8"/>
  </mergeCells>
  <pageMargins left="0.78740157480314965" right="0.39370078740157483" top="0.51181102362204722" bottom="1.1811023622047245" header="0.51181102362204722" footer="1.1811023622047245"/>
  <pageSetup paperSize="9" orientation="portrait" blackAndWhite="1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  <rowBreaks count="2" manualBreakCount="2">
    <brk id="32" max="9" man="1"/>
    <brk id="6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A539-D89B-40CC-9D79-9AA2DAC8F7E3}">
  <sheetPr>
    <tabColor rgb="FF0070C0"/>
  </sheetPr>
  <dimension ref="A1:M39"/>
  <sheetViews>
    <sheetView showGridLines="0" view="pageBreakPreview" zoomScaleNormal="80" zoomScaleSheetLayoutView="100" workbookViewId="0">
      <selection activeCell="E1" sqref="E1"/>
    </sheetView>
  </sheetViews>
  <sheetFormatPr defaultColWidth="9.140625" defaultRowHeight="24" customHeight="1" x14ac:dyDescent="0.5"/>
  <cols>
    <col min="1" max="3" width="2.5703125" style="154" customWidth="1"/>
    <col min="4" max="4" width="8.7109375" style="154" customWidth="1"/>
    <col min="5" max="5" width="34.7109375" style="154" customWidth="1"/>
    <col min="6" max="6" width="10.85546875" style="154" customWidth="1"/>
    <col min="7" max="7" width="1.28515625" style="154" customWidth="1"/>
    <col min="8" max="8" width="16.7109375" style="61" customWidth="1"/>
    <col min="9" max="9" width="1.140625" style="154" customWidth="1"/>
    <col min="10" max="10" width="16.7109375" style="25" customWidth="1"/>
    <col min="11" max="11" width="2.7109375" style="154" customWidth="1"/>
    <col min="12" max="12" width="17.140625" style="26" hidden="1" customWidth="1"/>
    <col min="13" max="13" width="19.42578125" style="154" hidden="1" customWidth="1"/>
    <col min="14" max="16384" width="9.140625" style="154"/>
  </cols>
  <sheetData>
    <row r="1" spans="1:13" ht="23.25" x14ac:dyDescent="0.5">
      <c r="J1" s="92" t="s">
        <v>63</v>
      </c>
    </row>
    <row r="2" spans="1:13" ht="23.25" x14ac:dyDescent="0.5">
      <c r="J2" s="92" t="s">
        <v>64</v>
      </c>
    </row>
    <row r="3" spans="1:13" ht="23.25" x14ac:dyDescent="0.5">
      <c r="A3" s="176" t="s">
        <v>131</v>
      </c>
      <c r="B3" s="176"/>
      <c r="C3" s="176"/>
      <c r="D3" s="176"/>
      <c r="E3" s="176"/>
      <c r="F3" s="176"/>
      <c r="G3" s="176"/>
      <c r="H3" s="176"/>
      <c r="I3" s="176"/>
      <c r="J3" s="176"/>
      <c r="K3" s="25"/>
    </row>
    <row r="4" spans="1:13" ht="23.25" x14ac:dyDescent="0.5">
      <c r="A4" s="171" t="str">
        <f>งบแสดงฐานะการเงิน!A4</f>
        <v>บริษัท บางกอก แอสเซท อินเตอร์กรุ๊ป  จำกัด (มหาชน)</v>
      </c>
      <c r="B4" s="171"/>
      <c r="C4" s="171"/>
      <c r="D4" s="171"/>
      <c r="E4" s="171"/>
      <c r="F4" s="171"/>
      <c r="G4" s="171"/>
      <c r="H4" s="171"/>
      <c r="I4" s="171"/>
      <c r="J4" s="171"/>
      <c r="K4" s="62"/>
    </row>
    <row r="5" spans="1:13" ht="23.25" x14ac:dyDescent="0.5">
      <c r="A5" s="171" t="s">
        <v>58</v>
      </c>
      <c r="B5" s="171"/>
      <c r="C5" s="171"/>
      <c r="D5" s="171"/>
      <c r="E5" s="171"/>
      <c r="F5" s="171"/>
      <c r="G5" s="171"/>
      <c r="H5" s="171"/>
      <c r="I5" s="171"/>
      <c r="J5" s="171"/>
      <c r="K5" s="62"/>
    </row>
    <row r="6" spans="1:13" ht="23.25" x14ac:dyDescent="0.5">
      <c r="A6" s="171" t="s">
        <v>162</v>
      </c>
      <c r="B6" s="171"/>
      <c r="C6" s="171"/>
      <c r="D6" s="171"/>
      <c r="E6" s="171"/>
      <c r="F6" s="171"/>
      <c r="G6" s="171"/>
      <c r="H6" s="171"/>
      <c r="I6" s="171"/>
      <c r="J6" s="171"/>
      <c r="K6" s="60"/>
    </row>
    <row r="7" spans="1:13" ht="21.75" customHeight="1" x14ac:dyDescent="0.5">
      <c r="F7" s="104"/>
      <c r="G7" s="104"/>
      <c r="H7" s="168" t="s">
        <v>19</v>
      </c>
      <c r="I7" s="168"/>
      <c r="J7" s="168"/>
      <c r="L7" s="5"/>
      <c r="M7" s="105"/>
    </row>
    <row r="8" spans="1:13" ht="21.75" customHeight="1" x14ac:dyDescent="0.5">
      <c r="F8" s="2" t="s">
        <v>1</v>
      </c>
      <c r="H8" s="63">
        <v>2568</v>
      </c>
      <c r="I8" s="104"/>
      <c r="J8" s="155">
        <v>2567</v>
      </c>
      <c r="L8" s="5"/>
      <c r="M8" s="105"/>
    </row>
    <row r="9" spans="1:13" ht="21.75" customHeight="1" x14ac:dyDescent="0.5">
      <c r="A9" s="154" t="s">
        <v>13</v>
      </c>
      <c r="F9" s="156">
        <v>26</v>
      </c>
      <c r="G9" s="64"/>
      <c r="I9" s="64"/>
      <c r="K9" s="64"/>
    </row>
    <row r="10" spans="1:13" ht="21.75" customHeight="1" x14ac:dyDescent="0.5">
      <c r="B10" s="154" t="s">
        <v>61</v>
      </c>
      <c r="G10" s="64"/>
      <c r="H10" s="61">
        <v>130132096.73999999</v>
      </c>
      <c r="I10" s="64"/>
      <c r="J10" s="61">
        <v>361497479.89999998</v>
      </c>
      <c r="K10" s="64"/>
      <c r="L10" s="26">
        <v>262046064.19999999</v>
      </c>
      <c r="M10" s="157">
        <f>J10-L10</f>
        <v>99451415.699999988</v>
      </c>
    </row>
    <row r="11" spans="1:13" ht="21.75" customHeight="1" x14ac:dyDescent="0.5">
      <c r="B11" s="154" t="s">
        <v>14</v>
      </c>
      <c r="G11" s="64"/>
      <c r="H11" s="65">
        <v>183953.57</v>
      </c>
      <c r="I11" s="64"/>
      <c r="J11" s="65">
        <v>199137.26</v>
      </c>
      <c r="K11" s="64"/>
      <c r="L11" s="26">
        <v>618547.52</v>
      </c>
      <c r="M11" s="157">
        <f>J11-L11</f>
        <v>-419410.26</v>
      </c>
    </row>
    <row r="12" spans="1:13" ht="21.75" customHeight="1" x14ac:dyDescent="0.5">
      <c r="D12" s="154" t="s">
        <v>15</v>
      </c>
      <c r="G12" s="66"/>
      <c r="H12" s="67">
        <f>SUM(H10:H11)</f>
        <v>130316050.30999999</v>
      </c>
      <c r="I12" s="64"/>
      <c r="J12" s="27">
        <f>SUM(J10:J11)</f>
        <v>361696617.15999997</v>
      </c>
      <c r="K12" s="64"/>
      <c r="L12" s="27">
        <f>SUM(L10:L11)</f>
        <v>262664611.72</v>
      </c>
      <c r="M12" s="157">
        <f>J12-L12</f>
        <v>99032005.439999968</v>
      </c>
    </row>
    <row r="13" spans="1:13" ht="21.75" customHeight="1" x14ac:dyDescent="0.5">
      <c r="A13" s="154" t="s">
        <v>16</v>
      </c>
      <c r="F13" s="156">
        <v>26</v>
      </c>
      <c r="G13" s="66"/>
      <c r="I13" s="64"/>
      <c r="J13" s="28"/>
      <c r="K13" s="64"/>
    </row>
    <row r="14" spans="1:13" ht="21.75" customHeight="1" x14ac:dyDescent="0.5">
      <c r="B14" s="154" t="s">
        <v>62</v>
      </c>
      <c r="G14" s="66"/>
      <c r="H14" s="61">
        <v>124247378.27</v>
      </c>
      <c r="I14" s="64"/>
      <c r="J14" s="28">
        <v>316228162</v>
      </c>
      <c r="K14" s="64"/>
      <c r="L14" s="68">
        <v>238486504.21000001</v>
      </c>
      <c r="M14" s="157">
        <f t="shared" ref="M14:M22" si="0">J14-L14</f>
        <v>77741657.789999992</v>
      </c>
    </row>
    <row r="15" spans="1:13" ht="21.75" customHeight="1" x14ac:dyDescent="0.5">
      <c r="B15" s="154" t="s">
        <v>34</v>
      </c>
      <c r="G15" s="66"/>
      <c r="H15" s="61">
        <v>4998080.62</v>
      </c>
      <c r="I15" s="64"/>
      <c r="J15" s="28">
        <v>7290659.4500000002</v>
      </c>
      <c r="K15" s="64"/>
      <c r="L15" s="69">
        <v>7695866.7199999997</v>
      </c>
      <c r="M15" s="157">
        <f t="shared" si="0"/>
        <v>-405207.26999999955</v>
      </c>
    </row>
    <row r="16" spans="1:13" ht="21.75" customHeight="1" x14ac:dyDescent="0.5">
      <c r="B16" s="154" t="s">
        <v>24</v>
      </c>
      <c r="F16" s="156">
        <v>4</v>
      </c>
      <c r="G16" s="66"/>
      <c r="H16" s="65">
        <v>11651940.720000001</v>
      </c>
      <c r="I16" s="64"/>
      <c r="J16" s="26">
        <v>9272719.8699999992</v>
      </c>
      <c r="K16" s="64"/>
      <c r="L16" s="69">
        <v>14633244.560000001</v>
      </c>
      <c r="M16" s="157">
        <f t="shared" si="0"/>
        <v>-5360524.6900000013</v>
      </c>
    </row>
    <row r="17" spans="1:13" ht="21.75" customHeight="1" x14ac:dyDescent="0.5">
      <c r="C17" s="158"/>
      <c r="D17" s="154" t="s">
        <v>17</v>
      </c>
      <c r="G17" s="66"/>
      <c r="H17" s="67">
        <f>SUM(H14:H16)</f>
        <v>140897399.61000001</v>
      </c>
      <c r="I17" s="66"/>
      <c r="J17" s="67">
        <f>SUM(J14:J16)</f>
        <v>332791541.31999999</v>
      </c>
      <c r="K17" s="66"/>
      <c r="L17" s="67">
        <f>SUM(L14:L16)</f>
        <v>260815615.49000001</v>
      </c>
      <c r="M17" s="157">
        <f t="shared" si="0"/>
        <v>71975925.829999983</v>
      </c>
    </row>
    <row r="18" spans="1:13" ht="21.75" customHeight="1" x14ac:dyDescent="0.5">
      <c r="A18" s="154" t="s">
        <v>148</v>
      </c>
      <c r="G18" s="66"/>
      <c r="H18" s="159">
        <f>H12-H17</f>
        <v>-10581349.300000027</v>
      </c>
      <c r="I18" s="66"/>
      <c r="J18" s="28">
        <f>J12-J17</f>
        <v>28905075.839999974</v>
      </c>
      <c r="K18" s="66"/>
      <c r="L18" s="28">
        <f>L12-L17</f>
        <v>1848996.2299999893</v>
      </c>
      <c r="M18" s="157">
        <f t="shared" si="0"/>
        <v>27056079.609999985</v>
      </c>
    </row>
    <row r="19" spans="1:13" ht="21.6" customHeight="1" x14ac:dyDescent="0.5">
      <c r="A19" s="154" t="s">
        <v>36</v>
      </c>
      <c r="F19" s="156"/>
      <c r="G19" s="66"/>
      <c r="H19" s="160">
        <v>669010.81000000006</v>
      </c>
      <c r="I19" s="64"/>
      <c r="J19" s="52">
        <v>1445590.5</v>
      </c>
      <c r="K19" s="64"/>
      <c r="L19" s="52">
        <v>1504613.44</v>
      </c>
      <c r="M19" s="157">
        <f t="shared" si="0"/>
        <v>-59022.939999999944</v>
      </c>
    </row>
    <row r="20" spans="1:13" ht="21.6" customHeight="1" x14ac:dyDescent="0.5">
      <c r="A20" s="154" t="s">
        <v>147</v>
      </c>
      <c r="F20" s="156"/>
      <c r="G20" s="66"/>
      <c r="H20" s="159">
        <f>+H18-H19</f>
        <v>-11250360.110000027</v>
      </c>
      <c r="I20" s="64"/>
      <c r="J20" s="65">
        <f>+J18-J19</f>
        <v>27459485.339999974</v>
      </c>
      <c r="K20" s="64"/>
      <c r="L20" s="65">
        <f>+L18-L19</f>
        <v>344382.78999998933</v>
      </c>
      <c r="M20" s="157">
        <f t="shared" si="0"/>
        <v>27115102.549999986</v>
      </c>
    </row>
    <row r="21" spans="1:13" ht="21.75" customHeight="1" x14ac:dyDescent="0.5">
      <c r="A21" s="154" t="s">
        <v>167</v>
      </c>
      <c r="F21" s="156">
        <v>24</v>
      </c>
      <c r="H21" s="159">
        <v>1183976.97</v>
      </c>
      <c r="J21" s="70">
        <v>5543083.3700000001</v>
      </c>
      <c r="L21" s="70">
        <v>200867.22</v>
      </c>
      <c r="M21" s="157">
        <f t="shared" si="0"/>
        <v>5342216.1500000004</v>
      </c>
    </row>
    <row r="22" spans="1:13" ht="21.75" customHeight="1" x14ac:dyDescent="0.5">
      <c r="A22" s="154" t="s">
        <v>149</v>
      </c>
      <c r="H22" s="88">
        <f>H20-H21</f>
        <v>-12434337.080000028</v>
      </c>
      <c r="J22" s="71">
        <f>J20-J21</f>
        <v>21916401.969999973</v>
      </c>
      <c r="L22" s="71">
        <f>L20-L21</f>
        <v>143515.56999998933</v>
      </c>
      <c r="M22" s="157">
        <f t="shared" si="0"/>
        <v>21772886.399999984</v>
      </c>
    </row>
    <row r="23" spans="1:13" ht="21.75" customHeight="1" x14ac:dyDescent="0.5">
      <c r="A23" s="154" t="s">
        <v>150</v>
      </c>
      <c r="H23" s="151"/>
      <c r="J23" s="164"/>
      <c r="L23" s="28"/>
    </row>
    <row r="24" spans="1:13" ht="21.75" customHeight="1" x14ac:dyDescent="0.5">
      <c r="A24" s="154" t="s">
        <v>117</v>
      </c>
      <c r="H24" s="151"/>
      <c r="J24" s="164"/>
      <c r="L24" s="28"/>
    </row>
    <row r="25" spans="1:13" ht="21.75" customHeight="1" x14ac:dyDescent="0.5">
      <c r="B25" s="154" t="s">
        <v>132</v>
      </c>
      <c r="H25" s="151"/>
      <c r="J25" s="164"/>
      <c r="L25" s="28"/>
    </row>
    <row r="26" spans="1:13" ht="21.75" customHeight="1" x14ac:dyDescent="0.5">
      <c r="C26" s="154" t="s">
        <v>133</v>
      </c>
      <c r="F26" s="156">
        <v>21</v>
      </c>
      <c r="H26" s="151">
        <v>0</v>
      </c>
      <c r="J26" s="164">
        <v>467599.67</v>
      </c>
      <c r="L26" s="151">
        <v>205910.79</v>
      </c>
      <c r="M26" s="157">
        <f t="shared" ref="M26" si="1">J26-L26</f>
        <v>261688.87999999998</v>
      </c>
    </row>
    <row r="27" spans="1:13" ht="21.75" customHeight="1" x14ac:dyDescent="0.5">
      <c r="A27" s="154" t="s">
        <v>77</v>
      </c>
      <c r="H27" s="151"/>
      <c r="J27" s="164"/>
      <c r="L27" s="28"/>
    </row>
    <row r="28" spans="1:13" ht="21.75" customHeight="1" x14ac:dyDescent="0.5">
      <c r="B28" s="154" t="s">
        <v>76</v>
      </c>
      <c r="H28" s="161">
        <v>0</v>
      </c>
      <c r="J28" s="161">
        <v>0</v>
      </c>
      <c r="L28" s="28"/>
      <c r="M28" s="157">
        <f t="shared" ref="M28:M30" si="2">J28-L28</f>
        <v>0</v>
      </c>
    </row>
    <row r="29" spans="1:13" ht="21.75" customHeight="1" x14ac:dyDescent="0.5">
      <c r="A29" s="154" t="s">
        <v>151</v>
      </c>
      <c r="H29" s="151">
        <f>SUM(H26:H28)</f>
        <v>0</v>
      </c>
      <c r="J29" s="164">
        <f>SUM(J26:J28)</f>
        <v>467599.67</v>
      </c>
      <c r="L29" s="151">
        <f>SUM(L26:L28)</f>
        <v>205910.79</v>
      </c>
      <c r="M29" s="157">
        <f t="shared" si="2"/>
        <v>261688.87999999998</v>
      </c>
    </row>
    <row r="30" spans="1:13" ht="21.75" customHeight="1" thickBot="1" x14ac:dyDescent="0.55000000000000004">
      <c r="A30" s="154" t="s">
        <v>152</v>
      </c>
      <c r="H30" s="89">
        <f>H22+H29</f>
        <v>-12434337.080000028</v>
      </c>
      <c r="J30" s="72">
        <f>J22+J29</f>
        <v>22384001.639999975</v>
      </c>
      <c r="L30" s="72">
        <f>L22+L29</f>
        <v>349426.35999998933</v>
      </c>
      <c r="M30" s="157">
        <f t="shared" si="2"/>
        <v>22034575.279999986</v>
      </c>
    </row>
    <row r="31" spans="1:13" ht="6.75" customHeight="1" thickTop="1" x14ac:dyDescent="0.5">
      <c r="H31" s="70"/>
      <c r="J31" s="164"/>
      <c r="L31" s="28"/>
    </row>
    <row r="32" spans="1:13" ht="21.75" customHeight="1" x14ac:dyDescent="0.5">
      <c r="A32" s="154" t="s">
        <v>153</v>
      </c>
      <c r="F32" s="156">
        <v>25</v>
      </c>
      <c r="H32" s="70"/>
      <c r="J32" s="151"/>
      <c r="L32" s="28"/>
    </row>
    <row r="33" spans="1:12" ht="21.75" customHeight="1" thickBot="1" x14ac:dyDescent="0.55000000000000004">
      <c r="B33" s="154" t="s">
        <v>154</v>
      </c>
      <c r="H33" s="90">
        <f>H22/210000000</f>
        <v>-5.9211128952381085E-2</v>
      </c>
      <c r="I33" s="162"/>
      <c r="J33" s="90">
        <f>J22/150000000</f>
        <v>0.14610934646666648</v>
      </c>
      <c r="L33" s="28"/>
    </row>
    <row r="34" spans="1:12" ht="12.75" customHeight="1" thickTop="1" x14ac:dyDescent="0.5">
      <c r="H34" s="70"/>
      <c r="J34" s="151"/>
      <c r="L34" s="28"/>
    </row>
    <row r="35" spans="1:12" ht="21.95" customHeight="1" x14ac:dyDescent="0.5">
      <c r="H35" s="154"/>
      <c r="J35" s="154"/>
    </row>
    <row r="36" spans="1:12" ht="21.95" customHeight="1" x14ac:dyDescent="0.5">
      <c r="A36" s="163"/>
      <c r="B36" s="163"/>
      <c r="C36" s="163"/>
      <c r="D36" s="163"/>
      <c r="E36" s="163"/>
      <c r="F36" s="29"/>
      <c r="G36" s="29"/>
      <c r="H36" s="26"/>
      <c r="I36" s="29"/>
      <c r="K36" s="29"/>
    </row>
    <row r="37" spans="1:12" ht="21.95" customHeight="1" x14ac:dyDescent="0.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2" ht="24" customHeight="1" x14ac:dyDescent="0.5">
      <c r="J38" s="29"/>
    </row>
    <row r="39" spans="1:12" ht="24" customHeight="1" x14ac:dyDescent="0.5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</row>
  </sheetData>
  <mergeCells count="6">
    <mergeCell ref="A39:K39"/>
    <mergeCell ref="A3:J3"/>
    <mergeCell ref="A4:J4"/>
    <mergeCell ref="A5:J5"/>
    <mergeCell ref="A6:J6"/>
    <mergeCell ref="H7:J7"/>
  </mergeCells>
  <pageMargins left="0.78740157480314965" right="0.39370078740157483" top="0.51181102362204722" bottom="1.1811023622047245" header="0.51181102362204722" footer="1.1811023622047245"/>
  <pageSetup paperSize="9" fitToHeight="0" orientation="portrait" blackAndWhite="1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1731-4CB1-4726-9A93-AE439F7F24B2}">
  <sheetPr>
    <tabColor rgb="FF0070C0"/>
  </sheetPr>
  <dimension ref="A1:M38"/>
  <sheetViews>
    <sheetView showGridLines="0" view="pageBreakPreview" zoomScaleNormal="80" zoomScaleSheetLayoutView="100" workbookViewId="0">
      <selection activeCell="E1" sqref="E1"/>
    </sheetView>
  </sheetViews>
  <sheetFormatPr defaultColWidth="9.140625" defaultRowHeight="24" customHeight="1" x14ac:dyDescent="0.5"/>
  <cols>
    <col min="1" max="3" width="2.5703125" style="154" customWidth="1"/>
    <col min="4" max="4" width="8.7109375" style="154" customWidth="1"/>
    <col min="5" max="5" width="34.7109375" style="154" customWidth="1"/>
    <col min="6" max="6" width="10.85546875" style="154" customWidth="1"/>
    <col min="7" max="7" width="1.28515625" style="154" customWidth="1"/>
    <col min="8" max="8" width="16.7109375" style="61" customWidth="1"/>
    <col min="9" max="9" width="1.140625" style="154" customWidth="1"/>
    <col min="10" max="10" width="16.7109375" style="25" customWidth="1"/>
    <col min="11" max="11" width="2.7109375" style="154" customWidth="1"/>
    <col min="12" max="12" width="17.140625" style="26" hidden="1" customWidth="1"/>
    <col min="13" max="13" width="19.42578125" style="154" hidden="1" customWidth="1"/>
    <col min="14" max="16384" width="9.140625" style="154"/>
  </cols>
  <sheetData>
    <row r="1" spans="1:13" ht="23.25" x14ac:dyDescent="0.5">
      <c r="J1" s="92" t="s">
        <v>63</v>
      </c>
    </row>
    <row r="2" spans="1:13" ht="23.25" x14ac:dyDescent="0.5">
      <c r="J2" s="92" t="s">
        <v>64</v>
      </c>
    </row>
    <row r="3" spans="1:13" ht="23.25" x14ac:dyDescent="0.5">
      <c r="A3" s="176" t="s">
        <v>23</v>
      </c>
      <c r="B3" s="176"/>
      <c r="C3" s="176"/>
      <c r="D3" s="176"/>
      <c r="E3" s="176"/>
      <c r="F3" s="176"/>
      <c r="G3" s="176"/>
      <c r="H3" s="176"/>
      <c r="I3" s="176"/>
      <c r="J3" s="176"/>
      <c r="K3" s="25"/>
    </row>
    <row r="4" spans="1:13" ht="23.25" x14ac:dyDescent="0.5">
      <c r="A4" s="171" t="str">
        <f>งบแสดงฐานะการเงิน!A4</f>
        <v>บริษัท บางกอก แอสเซท อินเตอร์กรุ๊ป  จำกัด (มหาชน)</v>
      </c>
      <c r="B4" s="171"/>
      <c r="C4" s="171"/>
      <c r="D4" s="171"/>
      <c r="E4" s="171"/>
      <c r="F4" s="171"/>
      <c r="G4" s="171"/>
      <c r="H4" s="171"/>
      <c r="I4" s="171"/>
      <c r="J4" s="171"/>
      <c r="K4" s="62"/>
    </row>
    <row r="5" spans="1:13" ht="23.25" x14ac:dyDescent="0.5">
      <c r="A5" s="171" t="s">
        <v>58</v>
      </c>
      <c r="B5" s="171"/>
      <c r="C5" s="171"/>
      <c r="D5" s="171"/>
      <c r="E5" s="171"/>
      <c r="F5" s="171"/>
      <c r="G5" s="171"/>
      <c r="H5" s="171"/>
      <c r="I5" s="171"/>
      <c r="J5" s="171"/>
      <c r="K5" s="62"/>
    </row>
    <row r="6" spans="1:13" ht="23.25" x14ac:dyDescent="0.5">
      <c r="A6" s="171" t="s">
        <v>163</v>
      </c>
      <c r="B6" s="171"/>
      <c r="C6" s="171"/>
      <c r="D6" s="171"/>
      <c r="E6" s="171"/>
      <c r="F6" s="171"/>
      <c r="G6" s="171"/>
      <c r="H6" s="171"/>
      <c r="I6" s="171"/>
      <c r="J6" s="171"/>
      <c r="K6" s="60"/>
    </row>
    <row r="7" spans="1:13" ht="21.75" customHeight="1" x14ac:dyDescent="0.5">
      <c r="F7" s="104"/>
      <c r="G7" s="104"/>
      <c r="H7" s="168" t="s">
        <v>19</v>
      </c>
      <c r="I7" s="168"/>
      <c r="J7" s="168"/>
      <c r="L7" s="5"/>
      <c r="M7" s="105"/>
    </row>
    <row r="8" spans="1:13" ht="21.75" customHeight="1" x14ac:dyDescent="0.5">
      <c r="F8" s="2" t="s">
        <v>1</v>
      </c>
      <c r="H8" s="63">
        <v>2568</v>
      </c>
      <c r="I8" s="104"/>
      <c r="J8" s="155">
        <v>2567</v>
      </c>
      <c r="L8" s="5"/>
      <c r="M8" s="105"/>
    </row>
    <row r="9" spans="1:13" ht="21.75" customHeight="1" x14ac:dyDescent="0.5">
      <c r="A9" s="154" t="s">
        <v>13</v>
      </c>
      <c r="F9" s="156">
        <v>26</v>
      </c>
      <c r="G9" s="64"/>
      <c r="I9" s="64"/>
      <c r="K9" s="64"/>
    </row>
    <row r="10" spans="1:13" ht="21.75" customHeight="1" x14ac:dyDescent="0.5">
      <c r="B10" s="154" t="s">
        <v>61</v>
      </c>
      <c r="G10" s="64"/>
      <c r="H10" s="61">
        <v>432350112.62</v>
      </c>
      <c r="I10" s="64"/>
      <c r="J10" s="61">
        <v>869138094.85000002</v>
      </c>
      <c r="K10" s="64"/>
      <c r="L10" s="26">
        <v>262046064.19999999</v>
      </c>
      <c r="M10" s="157">
        <f>J10-L10</f>
        <v>607092030.6500001</v>
      </c>
    </row>
    <row r="11" spans="1:13" ht="21.75" customHeight="1" x14ac:dyDescent="0.5">
      <c r="B11" s="154" t="s">
        <v>14</v>
      </c>
      <c r="G11" s="64"/>
      <c r="H11" s="65">
        <v>941393.15</v>
      </c>
      <c r="I11" s="64"/>
      <c r="J11" s="65">
        <v>890886.47</v>
      </c>
      <c r="K11" s="64"/>
      <c r="L11" s="26">
        <v>618547.52</v>
      </c>
      <c r="M11" s="157">
        <f>J11-L11</f>
        <v>272338.94999999995</v>
      </c>
    </row>
    <row r="12" spans="1:13" ht="21.75" customHeight="1" x14ac:dyDescent="0.5">
      <c r="D12" s="154" t="s">
        <v>15</v>
      </c>
      <c r="G12" s="66"/>
      <c r="H12" s="67">
        <f>SUM(H10:H11)</f>
        <v>433291505.76999998</v>
      </c>
      <c r="I12" s="64"/>
      <c r="J12" s="27">
        <f>SUM(J10:J11)</f>
        <v>870028981.32000005</v>
      </c>
      <c r="K12" s="64"/>
      <c r="L12" s="27">
        <f>SUM(L10:L11)</f>
        <v>262664611.72</v>
      </c>
      <c r="M12" s="157">
        <f>J12-L12</f>
        <v>607364369.60000002</v>
      </c>
    </row>
    <row r="13" spans="1:13" ht="21.75" customHeight="1" x14ac:dyDescent="0.5">
      <c r="A13" s="154" t="s">
        <v>16</v>
      </c>
      <c r="F13" s="156">
        <v>26</v>
      </c>
      <c r="G13" s="66"/>
      <c r="I13" s="64"/>
      <c r="J13" s="28"/>
      <c r="K13" s="64"/>
    </row>
    <row r="14" spans="1:13" ht="21.75" customHeight="1" x14ac:dyDescent="0.5">
      <c r="B14" s="154" t="s">
        <v>62</v>
      </c>
      <c r="G14" s="66"/>
      <c r="H14" s="61">
        <v>397380228.85000002</v>
      </c>
      <c r="I14" s="64"/>
      <c r="J14" s="28">
        <v>775050184.54999995</v>
      </c>
      <c r="K14" s="64"/>
      <c r="L14" s="68">
        <v>238486504.21000001</v>
      </c>
      <c r="M14" s="157">
        <f t="shared" ref="M14:M22" si="0">J14-L14</f>
        <v>536563680.33999991</v>
      </c>
    </row>
    <row r="15" spans="1:13" ht="21.75" customHeight="1" x14ac:dyDescent="0.5">
      <c r="B15" s="154" t="s">
        <v>34</v>
      </c>
      <c r="G15" s="66"/>
      <c r="H15" s="61">
        <v>13807171.4</v>
      </c>
      <c r="I15" s="64"/>
      <c r="J15" s="28">
        <v>21754446.690000001</v>
      </c>
      <c r="K15" s="64"/>
      <c r="L15" s="69">
        <v>7695866.7199999997</v>
      </c>
      <c r="M15" s="157">
        <f t="shared" si="0"/>
        <v>14058579.970000003</v>
      </c>
    </row>
    <row r="16" spans="1:13" ht="21.75" customHeight="1" x14ac:dyDescent="0.5">
      <c r="B16" s="154" t="s">
        <v>24</v>
      </c>
      <c r="F16" s="156">
        <v>4</v>
      </c>
      <c r="G16" s="66"/>
      <c r="H16" s="65">
        <v>34163798.770000003</v>
      </c>
      <c r="I16" s="64"/>
      <c r="J16" s="26">
        <v>33994653.75</v>
      </c>
      <c r="K16" s="64"/>
      <c r="L16" s="69">
        <v>14633244.560000001</v>
      </c>
      <c r="M16" s="157">
        <f t="shared" si="0"/>
        <v>19361409.189999998</v>
      </c>
    </row>
    <row r="17" spans="1:13" ht="21.75" customHeight="1" x14ac:dyDescent="0.5">
      <c r="C17" s="158"/>
      <c r="D17" s="154" t="s">
        <v>17</v>
      </c>
      <c r="G17" s="66"/>
      <c r="H17" s="67">
        <f>SUM(H14:H16)</f>
        <v>445351199.01999998</v>
      </c>
      <c r="I17" s="66"/>
      <c r="J17" s="67">
        <f>SUM(J14:J16)</f>
        <v>830799284.99000001</v>
      </c>
      <c r="K17" s="66"/>
      <c r="L17" s="67">
        <f>SUM(L14:L16)</f>
        <v>260815615.49000001</v>
      </c>
      <c r="M17" s="157">
        <f t="shared" si="0"/>
        <v>569983669.5</v>
      </c>
    </row>
    <row r="18" spans="1:13" ht="21.75" customHeight="1" x14ac:dyDescent="0.5">
      <c r="A18" s="154" t="s">
        <v>148</v>
      </c>
      <c r="G18" s="66"/>
      <c r="H18" s="159">
        <f>H12-H17</f>
        <v>-12059693.25</v>
      </c>
      <c r="I18" s="66"/>
      <c r="J18" s="28">
        <f>J12-J17</f>
        <v>39229696.330000043</v>
      </c>
      <c r="K18" s="66"/>
      <c r="L18" s="28">
        <f>L12-L17</f>
        <v>1848996.2299999893</v>
      </c>
      <c r="M18" s="157">
        <f t="shared" si="0"/>
        <v>37380700.100000054</v>
      </c>
    </row>
    <row r="19" spans="1:13" ht="21.6" customHeight="1" x14ac:dyDescent="0.5">
      <c r="A19" s="154" t="s">
        <v>36</v>
      </c>
      <c r="F19" s="156"/>
      <c r="G19" s="66"/>
      <c r="H19" s="160">
        <v>3195844.72</v>
      </c>
      <c r="I19" s="64"/>
      <c r="J19" s="52">
        <v>4480015.7699999996</v>
      </c>
      <c r="K19" s="64"/>
      <c r="L19" s="52">
        <v>1504613.44</v>
      </c>
      <c r="M19" s="157">
        <f t="shared" si="0"/>
        <v>2975402.3299999996</v>
      </c>
    </row>
    <row r="20" spans="1:13" ht="21.6" customHeight="1" x14ac:dyDescent="0.5">
      <c r="A20" s="154" t="s">
        <v>147</v>
      </c>
      <c r="F20" s="156"/>
      <c r="G20" s="66"/>
      <c r="H20" s="159">
        <f>+H18-H19</f>
        <v>-15255537.970000001</v>
      </c>
      <c r="I20" s="64"/>
      <c r="J20" s="65">
        <f>+J18-J19</f>
        <v>34749680.560000047</v>
      </c>
      <c r="K20" s="64"/>
      <c r="L20" s="65">
        <f>+L18-L19</f>
        <v>344382.78999998933</v>
      </c>
      <c r="M20" s="157">
        <f t="shared" si="0"/>
        <v>34405297.770000055</v>
      </c>
    </row>
    <row r="21" spans="1:13" ht="21.75" customHeight="1" x14ac:dyDescent="0.5">
      <c r="A21" s="154" t="s">
        <v>167</v>
      </c>
      <c r="F21" s="156">
        <v>24</v>
      </c>
      <c r="H21" s="159">
        <v>377473.38</v>
      </c>
      <c r="J21" s="70">
        <v>7110215.2999999998</v>
      </c>
      <c r="L21" s="70">
        <v>200867.22</v>
      </c>
      <c r="M21" s="157">
        <f t="shared" si="0"/>
        <v>6909348.0800000001</v>
      </c>
    </row>
    <row r="22" spans="1:13" ht="21.75" customHeight="1" x14ac:dyDescent="0.5">
      <c r="A22" s="154" t="s">
        <v>149</v>
      </c>
      <c r="H22" s="88">
        <f>H20-H21</f>
        <v>-15633011.350000001</v>
      </c>
      <c r="J22" s="71">
        <f>J20-J21</f>
        <v>27639465.260000046</v>
      </c>
      <c r="L22" s="71">
        <f>L20-L21</f>
        <v>143515.56999998933</v>
      </c>
      <c r="M22" s="157">
        <f t="shared" si="0"/>
        <v>27495949.690000057</v>
      </c>
    </row>
    <row r="23" spans="1:13" ht="21.75" customHeight="1" x14ac:dyDescent="0.5">
      <c r="A23" s="154" t="s">
        <v>150</v>
      </c>
      <c r="H23" s="151"/>
      <c r="J23" s="164"/>
      <c r="L23" s="28"/>
    </row>
    <row r="24" spans="1:13" ht="21.75" customHeight="1" x14ac:dyDescent="0.5">
      <c r="A24" s="154" t="s">
        <v>117</v>
      </c>
      <c r="H24" s="151"/>
      <c r="J24" s="164"/>
      <c r="L24" s="28"/>
    </row>
    <row r="25" spans="1:13" ht="21.75" customHeight="1" x14ac:dyDescent="0.5">
      <c r="B25" s="154" t="s">
        <v>132</v>
      </c>
      <c r="H25" s="151"/>
      <c r="J25" s="164"/>
      <c r="L25" s="28"/>
    </row>
    <row r="26" spans="1:13" ht="21.75" customHeight="1" x14ac:dyDescent="0.5">
      <c r="C26" s="154" t="s">
        <v>133</v>
      </c>
      <c r="F26" s="156">
        <v>21</v>
      </c>
      <c r="H26" s="61">
        <v>679088.4</v>
      </c>
      <c r="J26" s="164">
        <v>673510.46</v>
      </c>
      <c r="L26" s="151">
        <v>205910.79</v>
      </c>
      <c r="M26" s="157">
        <f t="shared" ref="M26" si="1">J26-L26</f>
        <v>467599.66999999993</v>
      </c>
    </row>
    <row r="27" spans="1:13" ht="21.75" customHeight="1" x14ac:dyDescent="0.5">
      <c r="A27" s="154" t="s">
        <v>77</v>
      </c>
      <c r="H27" s="151"/>
      <c r="J27" s="164"/>
      <c r="L27" s="28"/>
    </row>
    <row r="28" spans="1:13" ht="21.75" customHeight="1" x14ac:dyDescent="0.5">
      <c r="B28" s="154" t="s">
        <v>76</v>
      </c>
      <c r="H28" s="161">
        <v>0</v>
      </c>
      <c r="J28" s="161">
        <v>0</v>
      </c>
      <c r="L28" s="28"/>
      <c r="M28" s="157">
        <f t="shared" ref="M28:M30" si="2">J28-L28</f>
        <v>0</v>
      </c>
    </row>
    <row r="29" spans="1:13" ht="21.75" customHeight="1" x14ac:dyDescent="0.5">
      <c r="A29" s="154" t="s">
        <v>151</v>
      </c>
      <c r="H29" s="151">
        <f>SUM(H26:H28)</f>
        <v>679088.4</v>
      </c>
      <c r="J29" s="164">
        <f>SUM(J26:J28)</f>
        <v>673510.46</v>
      </c>
      <c r="L29" s="151">
        <f>SUM(L26:L28)</f>
        <v>205910.79</v>
      </c>
      <c r="M29" s="157">
        <f t="shared" si="2"/>
        <v>467599.66999999993</v>
      </c>
    </row>
    <row r="30" spans="1:13" ht="21.75" customHeight="1" thickBot="1" x14ac:dyDescent="0.55000000000000004">
      <c r="A30" s="154" t="s">
        <v>152</v>
      </c>
      <c r="H30" s="89">
        <f>H22+H29</f>
        <v>-14953922.950000001</v>
      </c>
      <c r="J30" s="72">
        <f>J22+J29</f>
        <v>28312975.720000047</v>
      </c>
      <c r="L30" s="72">
        <f>L22+L29</f>
        <v>349426.35999998933</v>
      </c>
      <c r="M30" s="157">
        <f t="shared" si="2"/>
        <v>27963549.360000059</v>
      </c>
    </row>
    <row r="31" spans="1:13" ht="6.75" customHeight="1" thickTop="1" x14ac:dyDescent="0.5">
      <c r="H31" s="70"/>
      <c r="J31" s="151"/>
      <c r="L31" s="28"/>
    </row>
    <row r="32" spans="1:13" ht="21.75" customHeight="1" x14ac:dyDescent="0.5">
      <c r="A32" s="154" t="s">
        <v>153</v>
      </c>
      <c r="F32" s="156">
        <v>25</v>
      </c>
      <c r="H32" s="70"/>
      <c r="J32" s="151"/>
      <c r="L32" s="28"/>
    </row>
    <row r="33" spans="1:12" ht="21.75" customHeight="1" thickBot="1" x14ac:dyDescent="0.55000000000000004">
      <c r="B33" s="154" t="s">
        <v>154</v>
      </c>
      <c r="H33" s="90">
        <f>H22/188021978</f>
        <v>-8.3144595734441218E-2</v>
      </c>
      <c r="I33" s="162"/>
      <c r="J33" s="90">
        <f>J22/150000000</f>
        <v>0.18426310173333363</v>
      </c>
      <c r="L33" s="28"/>
    </row>
    <row r="34" spans="1:12" ht="12.75" customHeight="1" thickTop="1" x14ac:dyDescent="0.5">
      <c r="H34" s="70"/>
      <c r="J34" s="151"/>
      <c r="L34" s="28"/>
    </row>
    <row r="35" spans="1:12" ht="21.95" customHeight="1" x14ac:dyDescent="0.5">
      <c r="H35" s="154"/>
      <c r="J35" s="154"/>
    </row>
    <row r="36" spans="1:12" ht="21.95" customHeight="1" x14ac:dyDescent="0.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2" ht="24" customHeight="1" x14ac:dyDescent="0.5">
      <c r="J37" s="29"/>
    </row>
    <row r="38" spans="1:12" ht="24" customHeight="1" x14ac:dyDescent="0.5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</row>
  </sheetData>
  <mergeCells count="6">
    <mergeCell ref="A38:K38"/>
    <mergeCell ref="A3:J3"/>
    <mergeCell ref="A4:J4"/>
    <mergeCell ref="A5:J5"/>
    <mergeCell ref="A6:J6"/>
    <mergeCell ref="H7:J7"/>
  </mergeCells>
  <pageMargins left="0.78740157480314965" right="0.39370078740157483" top="0.51181102362204722" bottom="1.1811023622047245" header="0.51181102362204722" footer="1.1811023622047245"/>
  <pageSetup paperSize="9" fitToHeight="0" orientation="portrait" blackAndWhite="1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E550-FD15-4F66-9A5B-31F63D8F7574}">
  <sheetPr>
    <tabColor rgb="FF0070C0"/>
  </sheetPr>
  <dimension ref="A1:X48"/>
  <sheetViews>
    <sheetView showGridLines="0" view="pageBreakPreview" zoomScaleNormal="70" zoomScaleSheetLayoutView="100" workbookViewId="0">
      <selection activeCell="H1" sqref="H1"/>
    </sheetView>
  </sheetViews>
  <sheetFormatPr defaultColWidth="9.140625" defaultRowHeight="24" customHeight="1" x14ac:dyDescent="0.5"/>
  <cols>
    <col min="1" max="2" width="2.140625" style="104" customWidth="1"/>
    <col min="3" max="3" width="22.28515625" style="104" customWidth="1"/>
    <col min="4" max="4" width="6.42578125" style="104" customWidth="1"/>
    <col min="5" max="5" width="0.7109375" style="105" customWidth="1"/>
    <col min="6" max="6" width="12.5703125" style="106" customWidth="1"/>
    <col min="7" max="7" width="0.7109375" style="106" customWidth="1"/>
    <col min="8" max="8" width="12.5703125" style="106" customWidth="1"/>
    <col min="9" max="9" width="0.7109375" style="106" customWidth="1"/>
    <col min="10" max="10" width="12.7109375" style="106" customWidth="1"/>
    <col min="11" max="11" width="0.7109375" style="106" customWidth="1"/>
    <col min="12" max="12" width="12.5703125" style="106" customWidth="1"/>
    <col min="13" max="13" width="0.7109375" style="106" customWidth="1"/>
    <col min="14" max="14" width="12.5703125" style="106" customWidth="1"/>
    <col min="15" max="19" width="16" style="106" customWidth="1"/>
    <col min="20" max="20" width="16.85546875" style="104" bestFit="1" customWidth="1"/>
    <col min="21" max="23" width="15.7109375" style="104" bestFit="1" customWidth="1"/>
    <col min="24" max="24" width="11.5703125" style="104" bestFit="1" customWidth="1"/>
    <col min="25" max="16384" width="9.140625" style="104"/>
  </cols>
  <sheetData>
    <row r="1" spans="1:23" ht="23.25" x14ac:dyDescent="0.5">
      <c r="N1" s="92" t="s">
        <v>63</v>
      </c>
    </row>
    <row r="2" spans="1:23" ht="23.25" x14ac:dyDescent="0.5">
      <c r="N2" s="92" t="s">
        <v>64</v>
      </c>
    </row>
    <row r="3" spans="1:23" ht="23.25" x14ac:dyDescent="0.5">
      <c r="A3" s="178" t="s">
        <v>97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34"/>
      <c r="P3" s="34"/>
      <c r="Q3" s="34"/>
      <c r="R3" s="34"/>
      <c r="S3" s="34"/>
    </row>
    <row r="4" spans="1:23" ht="23.25" x14ac:dyDescent="0.5">
      <c r="A4" s="172" t="s">
        <v>106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33"/>
      <c r="P4" s="33"/>
      <c r="Q4" s="33"/>
      <c r="R4" s="33"/>
      <c r="S4" s="33"/>
      <c r="T4" s="35"/>
    </row>
    <row r="5" spans="1:23" ht="23.25" x14ac:dyDescent="0.5">
      <c r="A5" s="173" t="s">
        <v>114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07"/>
      <c r="P5" s="107"/>
      <c r="Q5" s="107"/>
      <c r="R5" s="107"/>
      <c r="S5" s="107"/>
    </row>
    <row r="6" spans="1:23" ht="23.25" x14ac:dyDescent="0.5">
      <c r="A6" s="180" t="s">
        <v>163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08"/>
      <c r="P6" s="108"/>
      <c r="Q6" s="108"/>
      <c r="R6" s="108"/>
      <c r="S6" s="108"/>
      <c r="T6" s="109"/>
      <c r="U6" s="109"/>
    </row>
    <row r="7" spans="1:23" ht="20.100000000000001" customHeight="1" x14ac:dyDescent="0.5">
      <c r="A7" s="107"/>
      <c r="B7" s="107"/>
      <c r="C7" s="107"/>
      <c r="D7" s="107"/>
      <c r="E7" s="107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  <c r="U7" s="111"/>
    </row>
    <row r="8" spans="1:23" s="123" customFormat="1" ht="20.100000000000001" customHeight="1" x14ac:dyDescent="0.5">
      <c r="E8" s="124"/>
      <c r="F8" s="181" t="s">
        <v>19</v>
      </c>
      <c r="G8" s="181"/>
      <c r="H8" s="181"/>
      <c r="I8" s="181"/>
      <c r="J8" s="181"/>
      <c r="K8" s="181"/>
      <c r="L8" s="181"/>
      <c r="M8" s="181"/>
      <c r="N8" s="181"/>
      <c r="O8" s="126"/>
      <c r="P8" s="126"/>
      <c r="Q8" s="126"/>
      <c r="R8" s="126"/>
      <c r="S8" s="126"/>
    </row>
    <row r="9" spans="1:23" s="123" customFormat="1" ht="20.100000000000001" customHeight="1" x14ac:dyDescent="0.5">
      <c r="E9" s="124"/>
      <c r="F9" s="126" t="s">
        <v>10</v>
      </c>
      <c r="G9" s="126"/>
      <c r="H9" s="126" t="s">
        <v>142</v>
      </c>
      <c r="I9" s="126"/>
      <c r="J9" s="177" t="s">
        <v>26</v>
      </c>
      <c r="K9" s="177"/>
      <c r="L9" s="177"/>
      <c r="M9" s="126"/>
      <c r="N9" s="126" t="s">
        <v>18</v>
      </c>
      <c r="O9" s="126"/>
      <c r="P9" s="126"/>
      <c r="Q9" s="126"/>
      <c r="R9" s="126"/>
      <c r="S9" s="126"/>
    </row>
    <row r="10" spans="1:23" s="123" customFormat="1" ht="20.100000000000001" customHeight="1" x14ac:dyDescent="0.5">
      <c r="E10" s="124"/>
      <c r="F10" s="126" t="s">
        <v>81</v>
      </c>
      <c r="G10" s="126"/>
      <c r="H10" s="126" t="s">
        <v>143</v>
      </c>
      <c r="I10" s="126"/>
      <c r="J10" s="126" t="s">
        <v>82</v>
      </c>
      <c r="K10" s="126"/>
      <c r="L10" s="124" t="s">
        <v>83</v>
      </c>
      <c r="M10" s="126"/>
      <c r="N10" s="126"/>
      <c r="O10" s="126"/>
      <c r="P10" s="126"/>
      <c r="Q10" s="126"/>
      <c r="R10" s="126"/>
      <c r="S10" s="126"/>
    </row>
    <row r="11" spans="1:23" s="123" customFormat="1" ht="20.100000000000001" customHeight="1" x14ac:dyDescent="0.5">
      <c r="D11" s="124" t="s">
        <v>1</v>
      </c>
      <c r="E11" s="124"/>
      <c r="F11" s="125" t="s">
        <v>84</v>
      </c>
      <c r="G11" s="126"/>
      <c r="H11" s="125"/>
      <c r="I11" s="126"/>
      <c r="J11" s="125" t="s">
        <v>85</v>
      </c>
      <c r="K11" s="126"/>
      <c r="L11" s="127" t="s">
        <v>86</v>
      </c>
      <c r="M11" s="126"/>
      <c r="N11" s="125"/>
      <c r="O11" s="126"/>
      <c r="P11" s="126"/>
      <c r="Q11" s="126"/>
      <c r="R11" s="126"/>
      <c r="S11" s="126"/>
    </row>
    <row r="12" spans="1:23" s="123" customFormat="1" ht="20.100000000000001" customHeight="1" x14ac:dyDescent="0.5">
      <c r="A12" s="123" t="s">
        <v>125</v>
      </c>
      <c r="B12" s="128"/>
      <c r="E12" s="124"/>
      <c r="F12" s="129">
        <v>75000000</v>
      </c>
      <c r="G12" s="129"/>
      <c r="H12" s="130">
        <v>0</v>
      </c>
      <c r="I12" s="129"/>
      <c r="J12" s="129">
        <v>7040000</v>
      </c>
      <c r="K12" s="129"/>
      <c r="L12" s="129">
        <v>31623792.030000001</v>
      </c>
      <c r="M12" s="129"/>
      <c r="N12" s="74">
        <f t="shared" ref="N12" si="0">SUM(F12:L12)</f>
        <v>113663792.03</v>
      </c>
      <c r="O12" s="74"/>
      <c r="P12" s="74"/>
      <c r="Q12" s="74"/>
      <c r="R12" s="74"/>
      <c r="S12" s="74"/>
      <c r="U12" s="74"/>
      <c r="V12" s="74"/>
      <c r="W12" s="74"/>
    </row>
    <row r="13" spans="1:23" s="123" customFormat="1" ht="20.100000000000001" customHeight="1" x14ac:dyDescent="0.5">
      <c r="A13" s="123" t="s">
        <v>141</v>
      </c>
      <c r="B13" s="128"/>
      <c r="D13" s="124">
        <v>22</v>
      </c>
      <c r="E13" s="124"/>
      <c r="F13" s="129">
        <v>30000000</v>
      </c>
      <c r="G13" s="129"/>
      <c r="H13" s="129">
        <v>76072441.730000004</v>
      </c>
      <c r="I13" s="129"/>
      <c r="J13" s="130">
        <v>0</v>
      </c>
      <c r="K13" s="129"/>
      <c r="L13" s="130">
        <v>0</v>
      </c>
      <c r="M13" s="129"/>
      <c r="N13" s="131">
        <f>SUM(F13:L13)</f>
        <v>106072441.73</v>
      </c>
      <c r="O13" s="74"/>
      <c r="P13" s="74"/>
      <c r="Q13" s="74"/>
      <c r="R13" s="74"/>
      <c r="S13" s="74"/>
      <c r="U13" s="74"/>
      <c r="V13" s="74"/>
      <c r="W13" s="74"/>
    </row>
    <row r="14" spans="1:23" s="123" customFormat="1" ht="20.100000000000001" customHeight="1" x14ac:dyDescent="0.5">
      <c r="A14" s="128" t="s">
        <v>137</v>
      </c>
      <c r="B14" s="128"/>
      <c r="D14" s="124">
        <v>23</v>
      </c>
      <c r="E14" s="124"/>
      <c r="F14" s="130">
        <v>0</v>
      </c>
      <c r="G14" s="129"/>
      <c r="H14" s="130">
        <v>0</v>
      </c>
      <c r="I14" s="129"/>
      <c r="J14" s="130">
        <v>0</v>
      </c>
      <c r="K14" s="129"/>
      <c r="L14" s="131">
        <v>-12600000</v>
      </c>
      <c r="M14" s="129"/>
      <c r="N14" s="131">
        <f t="shared" ref="N14:N17" si="1">SUM(F14:L14)</f>
        <v>-12600000</v>
      </c>
      <c r="O14" s="74"/>
      <c r="P14" s="74"/>
      <c r="Q14" s="74"/>
      <c r="R14" s="74"/>
      <c r="S14" s="74"/>
      <c r="U14" s="74"/>
      <c r="V14" s="74"/>
      <c r="W14" s="74"/>
    </row>
    <row r="15" spans="1:23" s="123" customFormat="1" ht="20.100000000000001" customHeight="1" x14ac:dyDescent="0.5">
      <c r="A15" s="123" t="s">
        <v>158</v>
      </c>
      <c r="B15" s="128"/>
      <c r="E15" s="124"/>
      <c r="F15" s="129"/>
      <c r="G15" s="129"/>
      <c r="H15" s="129"/>
      <c r="I15" s="129"/>
      <c r="J15" s="129"/>
      <c r="K15" s="129"/>
      <c r="L15" s="129"/>
      <c r="M15" s="129"/>
      <c r="N15" s="129"/>
      <c r="O15" s="74"/>
      <c r="P15" s="74"/>
      <c r="Q15" s="74"/>
      <c r="R15" s="74"/>
      <c r="S15" s="74"/>
      <c r="U15" s="74"/>
      <c r="V15" s="74"/>
      <c r="W15" s="74"/>
    </row>
    <row r="16" spans="1:23" s="123" customFormat="1" ht="20.100000000000001" customHeight="1" x14ac:dyDescent="0.5">
      <c r="A16" s="128"/>
      <c r="B16" s="123" t="s">
        <v>157</v>
      </c>
      <c r="E16" s="124"/>
      <c r="F16" s="130">
        <v>0</v>
      </c>
      <c r="G16" s="129"/>
      <c r="H16" s="130">
        <v>0</v>
      </c>
      <c r="I16" s="129"/>
      <c r="J16" s="130">
        <v>0</v>
      </c>
      <c r="K16" s="129"/>
      <c r="L16" s="131">
        <v>-15633011.35</v>
      </c>
      <c r="M16" s="129"/>
      <c r="N16" s="131">
        <f t="shared" si="1"/>
        <v>-15633011.35</v>
      </c>
      <c r="O16" s="74"/>
      <c r="P16" s="74"/>
      <c r="Q16" s="74"/>
      <c r="R16" s="74"/>
      <c r="S16" s="74"/>
      <c r="U16" s="74"/>
      <c r="V16" s="74"/>
      <c r="W16" s="74"/>
    </row>
    <row r="17" spans="1:24" s="123" customFormat="1" ht="20.100000000000001" customHeight="1" x14ac:dyDescent="0.5">
      <c r="A17" s="128"/>
      <c r="B17" s="123" t="s">
        <v>99</v>
      </c>
      <c r="E17" s="124"/>
      <c r="F17" s="132">
        <v>0</v>
      </c>
      <c r="G17" s="129"/>
      <c r="H17" s="132">
        <v>0</v>
      </c>
      <c r="I17" s="129"/>
      <c r="J17" s="132">
        <v>0</v>
      </c>
      <c r="K17" s="129"/>
      <c r="L17" s="133">
        <v>679088.4</v>
      </c>
      <c r="M17" s="129"/>
      <c r="N17" s="134">
        <f t="shared" si="1"/>
        <v>679088.4</v>
      </c>
      <c r="O17" s="74"/>
      <c r="P17" s="74"/>
      <c r="Q17" s="74"/>
      <c r="R17" s="74"/>
      <c r="S17" s="74"/>
      <c r="U17" s="74"/>
      <c r="V17" s="74"/>
      <c r="W17" s="74"/>
    </row>
    <row r="18" spans="1:24" s="123" customFormat="1" ht="20.100000000000001" customHeight="1" x14ac:dyDescent="0.5">
      <c r="A18" s="128"/>
      <c r="B18" s="123" t="s">
        <v>159</v>
      </c>
      <c r="E18" s="124"/>
      <c r="F18" s="132">
        <f>SUM(F16:F17)</f>
        <v>0</v>
      </c>
      <c r="G18" s="129"/>
      <c r="H18" s="132">
        <f>SUM(H16:H17)</f>
        <v>0</v>
      </c>
      <c r="I18" s="129"/>
      <c r="J18" s="132">
        <f>SUM(J16:J17)</f>
        <v>0</v>
      </c>
      <c r="K18" s="129"/>
      <c r="L18" s="131">
        <f>SUM(L16:L17)</f>
        <v>-14953922.949999999</v>
      </c>
      <c r="M18" s="129"/>
      <c r="N18" s="131">
        <f>SUM(N16:N17)</f>
        <v>-14953922.949999999</v>
      </c>
      <c r="O18" s="74"/>
      <c r="P18" s="74"/>
      <c r="Q18" s="74"/>
      <c r="R18" s="74"/>
      <c r="S18" s="74"/>
      <c r="U18" s="74"/>
      <c r="V18" s="74"/>
      <c r="W18" s="74"/>
    </row>
    <row r="19" spans="1:24" s="123" customFormat="1" ht="20.100000000000001" customHeight="1" thickBot="1" x14ac:dyDescent="0.55000000000000004">
      <c r="A19" s="123" t="s">
        <v>165</v>
      </c>
      <c r="B19" s="128"/>
      <c r="E19" s="124"/>
      <c r="F19" s="135">
        <f>SUM(F12:F14,F18)</f>
        <v>105000000</v>
      </c>
      <c r="G19" s="136"/>
      <c r="H19" s="135">
        <f>SUM(H12:H14,H18)</f>
        <v>76072441.730000004</v>
      </c>
      <c r="I19" s="136"/>
      <c r="J19" s="135">
        <f>SUM(J12:J14,J18)</f>
        <v>7040000</v>
      </c>
      <c r="K19" s="136"/>
      <c r="L19" s="135">
        <f>SUM(L12:L14,L18)</f>
        <v>4069869.0800000019</v>
      </c>
      <c r="M19" s="137"/>
      <c r="N19" s="135">
        <f>SUM(N12:N14,N18)</f>
        <v>192182310.81</v>
      </c>
      <c r="O19" s="74"/>
      <c r="P19" s="74"/>
      <c r="Q19" s="74"/>
      <c r="R19" s="74"/>
      <c r="S19" s="74"/>
      <c r="T19" s="138"/>
      <c r="U19" s="74"/>
    </row>
    <row r="20" spans="1:24" s="123" customFormat="1" ht="20.100000000000001" customHeight="1" thickTop="1" x14ac:dyDescent="0.5">
      <c r="B20" s="128"/>
      <c r="E20" s="124"/>
      <c r="F20" s="74"/>
      <c r="G20" s="139"/>
      <c r="H20" s="74"/>
      <c r="I20" s="139"/>
      <c r="J20" s="139"/>
      <c r="K20" s="139"/>
      <c r="L20" s="140"/>
      <c r="M20" s="140"/>
      <c r="N20" s="74"/>
      <c r="O20" s="74"/>
      <c r="P20" s="74"/>
      <c r="Q20" s="74"/>
      <c r="R20" s="74"/>
      <c r="S20" s="74"/>
      <c r="T20" s="138"/>
    </row>
    <row r="21" spans="1:24" s="123" customFormat="1" ht="20.100000000000001" customHeight="1" x14ac:dyDescent="0.5">
      <c r="A21" s="128" t="s">
        <v>126</v>
      </c>
      <c r="B21" s="128"/>
      <c r="E21" s="124"/>
      <c r="F21" s="129">
        <v>75000000</v>
      </c>
      <c r="G21" s="129"/>
      <c r="H21" s="130">
        <v>0</v>
      </c>
      <c r="I21" s="129"/>
      <c r="J21" s="129">
        <v>5140000</v>
      </c>
      <c r="K21" s="129"/>
      <c r="L21" s="129">
        <v>29333986.139999777</v>
      </c>
      <c r="M21" s="129"/>
      <c r="N21" s="129">
        <f t="shared" ref="N21:N24" si="2">SUM(F21:L21)</f>
        <v>109473986.13999978</v>
      </c>
      <c r="O21" s="74"/>
      <c r="P21" s="74"/>
      <c r="Q21" s="74"/>
      <c r="R21" s="74"/>
      <c r="S21" s="74"/>
      <c r="T21" s="141"/>
      <c r="U21" s="142"/>
      <c r="V21" s="142"/>
      <c r="W21" s="142"/>
    </row>
    <row r="22" spans="1:24" s="123" customFormat="1" ht="20.100000000000001" customHeight="1" x14ac:dyDescent="0.5">
      <c r="A22" s="128" t="s">
        <v>137</v>
      </c>
      <c r="B22" s="128"/>
      <c r="D22" s="124"/>
      <c r="E22" s="124"/>
      <c r="F22" s="130">
        <v>0</v>
      </c>
      <c r="G22" s="129"/>
      <c r="H22" s="130">
        <v>0</v>
      </c>
      <c r="I22" s="129"/>
      <c r="J22" s="130">
        <v>0</v>
      </c>
      <c r="K22" s="129"/>
      <c r="L22" s="131">
        <v>-33300000</v>
      </c>
      <c r="M22" s="129"/>
      <c r="N22" s="131">
        <f t="shared" si="2"/>
        <v>-33300000</v>
      </c>
      <c r="O22" s="74"/>
      <c r="P22" s="74"/>
      <c r="Q22" s="74"/>
      <c r="R22" s="74"/>
      <c r="S22" s="74"/>
      <c r="T22" s="141"/>
      <c r="U22" s="142"/>
      <c r="V22" s="142"/>
      <c r="W22" s="142"/>
    </row>
    <row r="23" spans="1:24" s="123" customFormat="1" ht="20.100000000000001" customHeight="1" x14ac:dyDescent="0.5">
      <c r="A23" s="123" t="s">
        <v>121</v>
      </c>
      <c r="B23" s="128"/>
      <c r="E23" s="124"/>
      <c r="F23" s="129"/>
      <c r="G23" s="129"/>
      <c r="H23" s="129"/>
      <c r="I23" s="129"/>
      <c r="J23" s="129"/>
      <c r="K23" s="129"/>
      <c r="L23" s="129"/>
      <c r="M23" s="129"/>
      <c r="N23" s="129"/>
      <c r="O23" s="74"/>
      <c r="P23" s="74"/>
      <c r="Q23" s="74"/>
      <c r="R23" s="74"/>
      <c r="S23" s="74"/>
      <c r="T23" s="141"/>
      <c r="U23" s="142"/>
      <c r="V23" s="142"/>
      <c r="W23" s="142"/>
    </row>
    <row r="24" spans="1:24" s="123" customFormat="1" ht="20.100000000000001" customHeight="1" x14ac:dyDescent="0.5">
      <c r="A24" s="128"/>
      <c r="B24" s="123" t="s">
        <v>98</v>
      </c>
      <c r="E24" s="124"/>
      <c r="F24" s="130">
        <v>0</v>
      </c>
      <c r="G24" s="129"/>
      <c r="H24" s="130">
        <v>0</v>
      </c>
      <c r="I24" s="129"/>
      <c r="J24" s="130">
        <v>0</v>
      </c>
      <c r="K24" s="129"/>
      <c r="L24" s="129">
        <v>27639465.260000002</v>
      </c>
      <c r="M24" s="129"/>
      <c r="N24" s="129">
        <f t="shared" si="2"/>
        <v>27639465.260000002</v>
      </c>
      <c r="O24" s="74"/>
      <c r="P24" s="74"/>
      <c r="Q24" s="74"/>
      <c r="R24" s="74"/>
      <c r="S24" s="74"/>
      <c r="U24" s="74"/>
      <c r="V24" s="74"/>
      <c r="W24" s="74"/>
      <c r="X24" s="138"/>
    </row>
    <row r="25" spans="1:24" s="123" customFormat="1" ht="20.100000000000001" customHeight="1" x14ac:dyDescent="0.5">
      <c r="A25" s="128"/>
      <c r="B25" s="123" t="s">
        <v>99</v>
      </c>
      <c r="E25" s="124"/>
      <c r="F25" s="132">
        <v>0</v>
      </c>
      <c r="G25" s="129"/>
      <c r="H25" s="132">
        <v>0</v>
      </c>
      <c r="I25" s="129"/>
      <c r="J25" s="132">
        <v>0</v>
      </c>
      <c r="K25" s="129"/>
      <c r="L25" s="133">
        <v>673510.46</v>
      </c>
      <c r="M25" s="129"/>
      <c r="N25" s="133">
        <f t="shared" ref="N25" si="3">SUM(F25:L25)</f>
        <v>673510.46</v>
      </c>
      <c r="O25" s="143"/>
      <c r="P25" s="143"/>
      <c r="Q25" s="143"/>
      <c r="R25" s="143"/>
      <c r="S25" s="143"/>
      <c r="U25" s="74"/>
      <c r="V25" s="74"/>
      <c r="W25" s="74"/>
      <c r="X25" s="138"/>
    </row>
    <row r="26" spans="1:24" s="123" customFormat="1" ht="20.100000000000001" customHeight="1" x14ac:dyDescent="0.5">
      <c r="A26" s="128"/>
      <c r="B26" s="123" t="s">
        <v>100</v>
      </c>
      <c r="E26" s="124"/>
      <c r="F26" s="132">
        <v>0</v>
      </c>
      <c r="G26" s="129"/>
      <c r="H26" s="132">
        <v>0</v>
      </c>
      <c r="I26" s="129"/>
      <c r="J26" s="132">
        <v>0</v>
      </c>
      <c r="K26" s="129"/>
      <c r="L26" s="133">
        <f>SUM(L24:L25)</f>
        <v>28312975.720000003</v>
      </c>
      <c r="M26" s="129"/>
      <c r="N26" s="133">
        <f>SUM(N24:N25)</f>
        <v>28312975.720000003</v>
      </c>
      <c r="O26" s="74"/>
      <c r="P26" s="74"/>
      <c r="Q26" s="74"/>
      <c r="R26" s="74"/>
      <c r="S26" s="74"/>
      <c r="U26" s="74"/>
      <c r="V26" s="74"/>
      <c r="W26" s="74"/>
      <c r="X26" s="138"/>
    </row>
    <row r="27" spans="1:24" s="123" customFormat="1" ht="20.100000000000001" customHeight="1" thickBot="1" x14ac:dyDescent="0.55000000000000004">
      <c r="A27" s="128" t="s">
        <v>164</v>
      </c>
      <c r="E27" s="124"/>
      <c r="F27" s="135">
        <f>SUM(F21:F22,F26)</f>
        <v>75000000</v>
      </c>
      <c r="G27" s="129"/>
      <c r="H27" s="144">
        <f>SUM(H21:H22,H26)</f>
        <v>0</v>
      </c>
      <c r="I27" s="129"/>
      <c r="J27" s="135">
        <f>SUM(J21:J22,J26)</f>
        <v>5140000</v>
      </c>
      <c r="K27" s="129"/>
      <c r="L27" s="135">
        <f>SUM(L21:L22,L26)</f>
        <v>24346961.85999978</v>
      </c>
      <c r="M27" s="129"/>
      <c r="N27" s="135">
        <f>SUM(N21:N22,N26)</f>
        <v>104486961.85999978</v>
      </c>
      <c r="O27" s="74"/>
      <c r="P27" s="74"/>
      <c r="Q27" s="74"/>
      <c r="R27" s="74"/>
      <c r="S27" s="74"/>
      <c r="U27" s="74"/>
      <c r="V27" s="74"/>
      <c r="W27" s="74"/>
      <c r="X27" s="138"/>
    </row>
    <row r="28" spans="1:24" s="112" customFormat="1" ht="20.100000000000001" customHeight="1" thickTop="1" x14ac:dyDescent="0.5">
      <c r="A28" s="114"/>
      <c r="E28" s="113"/>
      <c r="F28" s="38"/>
      <c r="G28" s="37"/>
      <c r="H28" s="38"/>
      <c r="I28" s="37"/>
      <c r="J28" s="37"/>
      <c r="K28" s="37"/>
      <c r="L28" s="37"/>
      <c r="M28" s="37"/>
      <c r="N28" s="37"/>
      <c r="O28" s="36"/>
      <c r="P28" s="36"/>
      <c r="Q28" s="36"/>
      <c r="R28" s="36"/>
      <c r="S28" s="36"/>
      <c r="U28" s="36"/>
      <c r="V28" s="36"/>
      <c r="W28" s="36"/>
      <c r="X28" s="115"/>
    </row>
    <row r="29" spans="1:24" s="116" customFormat="1" ht="20.100000000000001" customHeight="1" x14ac:dyDescent="0.5">
      <c r="B29" s="117"/>
      <c r="E29" s="118"/>
      <c r="F29" s="30"/>
      <c r="G29" s="119"/>
      <c r="H29" s="30"/>
      <c r="I29" s="119"/>
      <c r="J29" s="119"/>
      <c r="K29" s="119"/>
      <c r="L29" s="31"/>
      <c r="M29" s="31"/>
      <c r="N29" s="30"/>
      <c r="O29" s="30"/>
      <c r="P29" s="30"/>
      <c r="Q29" s="30"/>
      <c r="R29" s="30"/>
      <c r="S29" s="30"/>
    </row>
    <row r="30" spans="1:24" ht="20.100000000000001" customHeight="1" x14ac:dyDescent="0.5">
      <c r="F30" s="32"/>
      <c r="H30" s="32"/>
      <c r="L30" s="22"/>
      <c r="M30" s="23"/>
      <c r="N30" s="22"/>
      <c r="O30" s="22"/>
      <c r="P30" s="22"/>
      <c r="Q30" s="22"/>
      <c r="R30" s="22"/>
      <c r="S30" s="22"/>
    </row>
    <row r="31" spans="1:24" ht="24" customHeight="1" x14ac:dyDescent="0.5">
      <c r="F31" s="120"/>
      <c r="H31" s="120"/>
      <c r="L31" s="74">
        <f>L19-งบแสดงฐานะการเงิน!H86</f>
        <v>0</v>
      </c>
      <c r="M31" s="74"/>
      <c r="N31" s="74">
        <f>N19-งบแสดงฐานะการเงิน!H87</f>
        <v>0</v>
      </c>
      <c r="O31" s="24"/>
      <c r="P31" s="24"/>
      <c r="Q31" s="24"/>
      <c r="R31" s="24"/>
      <c r="S31" s="24"/>
    </row>
    <row r="32" spans="1:24" ht="24" customHeight="1" x14ac:dyDescent="0.5">
      <c r="F32" s="120"/>
      <c r="H32" s="120"/>
      <c r="L32" s="24"/>
      <c r="M32" s="24"/>
      <c r="N32" s="24"/>
      <c r="O32" s="24"/>
      <c r="P32" s="24"/>
      <c r="Q32" s="24"/>
      <c r="R32" s="24"/>
      <c r="S32" s="24"/>
    </row>
    <row r="33" spans="1:22" ht="24" customHeight="1" x14ac:dyDescent="0.5">
      <c r="F33" s="120"/>
      <c r="H33" s="120"/>
      <c r="L33" s="24"/>
      <c r="M33" s="24"/>
      <c r="N33" s="24"/>
      <c r="O33" s="24"/>
      <c r="P33" s="24"/>
      <c r="Q33" s="24"/>
      <c r="R33" s="24"/>
      <c r="S33" s="24"/>
    </row>
    <row r="34" spans="1:22" ht="24" customHeight="1" x14ac:dyDescent="0.5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</row>
    <row r="35" spans="1:22" ht="24" customHeight="1" x14ac:dyDescent="0.5">
      <c r="T35" s="121"/>
      <c r="U35" s="121"/>
      <c r="V35" s="121"/>
    </row>
    <row r="48" spans="1:22" ht="24" customHeight="1" x14ac:dyDescent="0.5">
      <c r="T48" s="122"/>
    </row>
  </sheetData>
  <mergeCells count="6">
    <mergeCell ref="J9:L9"/>
    <mergeCell ref="A3:N3"/>
    <mergeCell ref="A4:N4"/>
    <mergeCell ref="A5:N5"/>
    <mergeCell ref="A6:N6"/>
    <mergeCell ref="F8:N8"/>
  </mergeCells>
  <pageMargins left="0.70866141732283472" right="0.39370078740157483" top="0.51181102362204722" bottom="1.1811023622047245" header="0.51181102362204722" footer="1.1811023622047245"/>
  <pageSetup paperSize="9" orientation="portrait" blackAndWhite="1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B650-60CE-4CBF-AB48-196C6A1DD30E}">
  <sheetPr>
    <tabColor rgb="FF0070C0"/>
  </sheetPr>
  <dimension ref="A1:IV1242"/>
  <sheetViews>
    <sheetView view="pageBreakPreview" zoomScaleNormal="85" zoomScaleSheetLayoutView="100" workbookViewId="0">
      <selection activeCell="D1" sqref="D1"/>
    </sheetView>
  </sheetViews>
  <sheetFormatPr defaultColWidth="9.140625" defaultRowHeight="24" customHeight="1" x14ac:dyDescent="0.5"/>
  <cols>
    <col min="1" max="3" width="1.140625" style="91" customWidth="1"/>
    <col min="4" max="4" width="56.7109375" style="91" customWidth="1"/>
    <col min="5" max="5" width="6.85546875" style="91" customWidth="1"/>
    <col min="6" max="6" width="0.5703125" style="91" customWidth="1"/>
    <col min="7" max="7" width="2.7109375" style="91" customWidth="1"/>
    <col min="8" max="8" width="0.5703125" style="91" customWidth="1"/>
    <col min="9" max="9" width="14.7109375" style="91" customWidth="1"/>
    <col min="10" max="10" width="1" style="91" customWidth="1"/>
    <col min="11" max="11" width="14.7109375" style="43" customWidth="1"/>
    <col min="12" max="12" width="10.85546875" style="91" bestFit="1" customWidth="1"/>
    <col min="13" max="13" width="14.85546875" style="165" bestFit="1" customWidth="1"/>
    <col min="14" max="14" width="10.85546875" style="91" bestFit="1" customWidth="1"/>
    <col min="15" max="256" width="9.140625" style="91"/>
    <col min="257" max="259" width="1.140625" style="91" customWidth="1"/>
    <col min="260" max="260" width="37.42578125" style="91" customWidth="1"/>
    <col min="261" max="261" width="12.85546875" style="91" customWidth="1"/>
    <col min="262" max="262" width="0.5703125" style="91" customWidth="1"/>
    <col min="263" max="263" width="13" style="91" customWidth="1"/>
    <col min="264" max="264" width="0.5703125" style="91" customWidth="1"/>
    <col min="265" max="265" width="12.85546875" style="91" customWidth="1"/>
    <col min="266" max="266" width="0.5703125" style="91" customWidth="1"/>
    <col min="267" max="267" width="12.7109375" style="91" customWidth="1"/>
    <col min="268" max="268" width="10.85546875" style="91" bestFit="1" customWidth="1"/>
    <col min="269" max="269" width="11.140625" style="91" bestFit="1" customWidth="1"/>
    <col min="270" max="270" width="10.85546875" style="91" bestFit="1" customWidth="1"/>
    <col min="271" max="512" width="9.140625" style="91"/>
    <col min="513" max="515" width="1.140625" style="91" customWidth="1"/>
    <col min="516" max="516" width="37.42578125" style="91" customWidth="1"/>
    <col min="517" max="517" width="12.85546875" style="91" customWidth="1"/>
    <col min="518" max="518" width="0.5703125" style="91" customWidth="1"/>
    <col min="519" max="519" width="13" style="91" customWidth="1"/>
    <col min="520" max="520" width="0.5703125" style="91" customWidth="1"/>
    <col min="521" max="521" width="12.85546875" style="91" customWidth="1"/>
    <col min="522" max="522" width="0.5703125" style="91" customWidth="1"/>
    <col min="523" max="523" width="12.7109375" style="91" customWidth="1"/>
    <col min="524" max="524" width="10.85546875" style="91" bestFit="1" customWidth="1"/>
    <col min="525" max="525" width="11.140625" style="91" bestFit="1" customWidth="1"/>
    <col min="526" max="526" width="10.85546875" style="91" bestFit="1" customWidth="1"/>
    <col min="527" max="768" width="9.140625" style="91"/>
    <col min="769" max="771" width="1.140625" style="91" customWidth="1"/>
    <col min="772" max="772" width="37.42578125" style="91" customWidth="1"/>
    <col min="773" max="773" width="12.85546875" style="91" customWidth="1"/>
    <col min="774" max="774" width="0.5703125" style="91" customWidth="1"/>
    <col min="775" max="775" width="13" style="91" customWidth="1"/>
    <col min="776" max="776" width="0.5703125" style="91" customWidth="1"/>
    <col min="777" max="777" width="12.85546875" style="91" customWidth="1"/>
    <col min="778" max="778" width="0.5703125" style="91" customWidth="1"/>
    <col min="779" max="779" width="12.7109375" style="91" customWidth="1"/>
    <col min="780" max="780" width="10.85546875" style="91" bestFit="1" customWidth="1"/>
    <col min="781" max="781" width="11.140625" style="91" bestFit="1" customWidth="1"/>
    <col min="782" max="782" width="10.85546875" style="91" bestFit="1" customWidth="1"/>
    <col min="783" max="1024" width="9.140625" style="91"/>
    <col min="1025" max="1027" width="1.140625" style="91" customWidth="1"/>
    <col min="1028" max="1028" width="37.42578125" style="91" customWidth="1"/>
    <col min="1029" max="1029" width="12.85546875" style="91" customWidth="1"/>
    <col min="1030" max="1030" width="0.5703125" style="91" customWidth="1"/>
    <col min="1031" max="1031" width="13" style="91" customWidth="1"/>
    <col min="1032" max="1032" width="0.5703125" style="91" customWidth="1"/>
    <col min="1033" max="1033" width="12.85546875" style="91" customWidth="1"/>
    <col min="1034" max="1034" width="0.5703125" style="91" customWidth="1"/>
    <col min="1035" max="1035" width="12.7109375" style="91" customWidth="1"/>
    <col min="1036" max="1036" width="10.85546875" style="91" bestFit="1" customWidth="1"/>
    <col min="1037" max="1037" width="11.140625" style="91" bestFit="1" customWidth="1"/>
    <col min="1038" max="1038" width="10.85546875" style="91" bestFit="1" customWidth="1"/>
    <col min="1039" max="1280" width="9.140625" style="91"/>
    <col min="1281" max="1283" width="1.140625" style="91" customWidth="1"/>
    <col min="1284" max="1284" width="37.42578125" style="91" customWidth="1"/>
    <col min="1285" max="1285" width="12.85546875" style="91" customWidth="1"/>
    <col min="1286" max="1286" width="0.5703125" style="91" customWidth="1"/>
    <col min="1287" max="1287" width="13" style="91" customWidth="1"/>
    <col min="1288" max="1288" width="0.5703125" style="91" customWidth="1"/>
    <col min="1289" max="1289" width="12.85546875" style="91" customWidth="1"/>
    <col min="1290" max="1290" width="0.5703125" style="91" customWidth="1"/>
    <col min="1291" max="1291" width="12.7109375" style="91" customWidth="1"/>
    <col min="1292" max="1292" width="10.85546875" style="91" bestFit="1" customWidth="1"/>
    <col min="1293" max="1293" width="11.140625" style="91" bestFit="1" customWidth="1"/>
    <col min="1294" max="1294" width="10.85546875" style="91" bestFit="1" customWidth="1"/>
    <col min="1295" max="1536" width="9.140625" style="91"/>
    <col min="1537" max="1539" width="1.140625" style="91" customWidth="1"/>
    <col min="1540" max="1540" width="37.42578125" style="91" customWidth="1"/>
    <col min="1541" max="1541" width="12.85546875" style="91" customWidth="1"/>
    <col min="1542" max="1542" width="0.5703125" style="91" customWidth="1"/>
    <col min="1543" max="1543" width="13" style="91" customWidth="1"/>
    <col min="1544" max="1544" width="0.5703125" style="91" customWidth="1"/>
    <col min="1545" max="1545" width="12.85546875" style="91" customWidth="1"/>
    <col min="1546" max="1546" width="0.5703125" style="91" customWidth="1"/>
    <col min="1547" max="1547" width="12.7109375" style="91" customWidth="1"/>
    <col min="1548" max="1548" width="10.85546875" style="91" bestFit="1" customWidth="1"/>
    <col min="1549" max="1549" width="11.140625" style="91" bestFit="1" customWidth="1"/>
    <col min="1550" max="1550" width="10.85546875" style="91" bestFit="1" customWidth="1"/>
    <col min="1551" max="1792" width="9.140625" style="91"/>
    <col min="1793" max="1795" width="1.140625" style="91" customWidth="1"/>
    <col min="1796" max="1796" width="37.42578125" style="91" customWidth="1"/>
    <col min="1797" max="1797" width="12.85546875" style="91" customWidth="1"/>
    <col min="1798" max="1798" width="0.5703125" style="91" customWidth="1"/>
    <col min="1799" max="1799" width="13" style="91" customWidth="1"/>
    <col min="1800" max="1800" width="0.5703125" style="91" customWidth="1"/>
    <col min="1801" max="1801" width="12.85546875" style="91" customWidth="1"/>
    <col min="1802" max="1802" width="0.5703125" style="91" customWidth="1"/>
    <col min="1803" max="1803" width="12.7109375" style="91" customWidth="1"/>
    <col min="1804" max="1804" width="10.85546875" style="91" bestFit="1" customWidth="1"/>
    <col min="1805" max="1805" width="11.140625" style="91" bestFit="1" customWidth="1"/>
    <col min="1806" max="1806" width="10.85546875" style="91" bestFit="1" customWidth="1"/>
    <col min="1807" max="2048" width="9.140625" style="91"/>
    <col min="2049" max="2051" width="1.140625" style="91" customWidth="1"/>
    <col min="2052" max="2052" width="37.42578125" style="91" customWidth="1"/>
    <col min="2053" max="2053" width="12.85546875" style="91" customWidth="1"/>
    <col min="2054" max="2054" width="0.5703125" style="91" customWidth="1"/>
    <col min="2055" max="2055" width="13" style="91" customWidth="1"/>
    <col min="2056" max="2056" width="0.5703125" style="91" customWidth="1"/>
    <col min="2057" max="2057" width="12.85546875" style="91" customWidth="1"/>
    <col min="2058" max="2058" width="0.5703125" style="91" customWidth="1"/>
    <col min="2059" max="2059" width="12.7109375" style="91" customWidth="1"/>
    <col min="2060" max="2060" width="10.85546875" style="91" bestFit="1" customWidth="1"/>
    <col min="2061" max="2061" width="11.140625" style="91" bestFit="1" customWidth="1"/>
    <col min="2062" max="2062" width="10.85546875" style="91" bestFit="1" customWidth="1"/>
    <col min="2063" max="2304" width="9.140625" style="91"/>
    <col min="2305" max="2307" width="1.140625" style="91" customWidth="1"/>
    <col min="2308" max="2308" width="37.42578125" style="91" customWidth="1"/>
    <col min="2309" max="2309" width="12.85546875" style="91" customWidth="1"/>
    <col min="2310" max="2310" width="0.5703125" style="91" customWidth="1"/>
    <col min="2311" max="2311" width="13" style="91" customWidth="1"/>
    <col min="2312" max="2312" width="0.5703125" style="91" customWidth="1"/>
    <col min="2313" max="2313" width="12.85546875" style="91" customWidth="1"/>
    <col min="2314" max="2314" width="0.5703125" style="91" customWidth="1"/>
    <col min="2315" max="2315" width="12.7109375" style="91" customWidth="1"/>
    <col min="2316" max="2316" width="10.85546875" style="91" bestFit="1" customWidth="1"/>
    <col min="2317" max="2317" width="11.140625" style="91" bestFit="1" customWidth="1"/>
    <col min="2318" max="2318" width="10.85546875" style="91" bestFit="1" customWidth="1"/>
    <col min="2319" max="2560" width="9.140625" style="91"/>
    <col min="2561" max="2563" width="1.140625" style="91" customWidth="1"/>
    <col min="2564" max="2564" width="37.42578125" style="91" customWidth="1"/>
    <col min="2565" max="2565" width="12.85546875" style="91" customWidth="1"/>
    <col min="2566" max="2566" width="0.5703125" style="91" customWidth="1"/>
    <col min="2567" max="2567" width="13" style="91" customWidth="1"/>
    <col min="2568" max="2568" width="0.5703125" style="91" customWidth="1"/>
    <col min="2569" max="2569" width="12.85546875" style="91" customWidth="1"/>
    <col min="2570" max="2570" width="0.5703125" style="91" customWidth="1"/>
    <col min="2571" max="2571" width="12.7109375" style="91" customWidth="1"/>
    <col min="2572" max="2572" width="10.85546875" style="91" bestFit="1" customWidth="1"/>
    <col min="2573" max="2573" width="11.140625" style="91" bestFit="1" customWidth="1"/>
    <col min="2574" max="2574" width="10.85546875" style="91" bestFit="1" customWidth="1"/>
    <col min="2575" max="2816" width="9.140625" style="91"/>
    <col min="2817" max="2819" width="1.140625" style="91" customWidth="1"/>
    <col min="2820" max="2820" width="37.42578125" style="91" customWidth="1"/>
    <col min="2821" max="2821" width="12.85546875" style="91" customWidth="1"/>
    <col min="2822" max="2822" width="0.5703125" style="91" customWidth="1"/>
    <col min="2823" max="2823" width="13" style="91" customWidth="1"/>
    <col min="2824" max="2824" width="0.5703125" style="91" customWidth="1"/>
    <col min="2825" max="2825" width="12.85546875" style="91" customWidth="1"/>
    <col min="2826" max="2826" width="0.5703125" style="91" customWidth="1"/>
    <col min="2827" max="2827" width="12.7109375" style="91" customWidth="1"/>
    <col min="2828" max="2828" width="10.85546875" style="91" bestFit="1" customWidth="1"/>
    <col min="2829" max="2829" width="11.140625" style="91" bestFit="1" customWidth="1"/>
    <col min="2830" max="2830" width="10.85546875" style="91" bestFit="1" customWidth="1"/>
    <col min="2831" max="3072" width="9.140625" style="91"/>
    <col min="3073" max="3075" width="1.140625" style="91" customWidth="1"/>
    <col min="3076" max="3076" width="37.42578125" style="91" customWidth="1"/>
    <col min="3077" max="3077" width="12.85546875" style="91" customWidth="1"/>
    <col min="3078" max="3078" width="0.5703125" style="91" customWidth="1"/>
    <col min="3079" max="3079" width="13" style="91" customWidth="1"/>
    <col min="3080" max="3080" width="0.5703125" style="91" customWidth="1"/>
    <col min="3081" max="3081" width="12.85546875" style="91" customWidth="1"/>
    <col min="3082" max="3082" width="0.5703125" style="91" customWidth="1"/>
    <col min="3083" max="3083" width="12.7109375" style="91" customWidth="1"/>
    <col min="3084" max="3084" width="10.85546875" style="91" bestFit="1" customWidth="1"/>
    <col min="3085" max="3085" width="11.140625" style="91" bestFit="1" customWidth="1"/>
    <col min="3086" max="3086" width="10.85546875" style="91" bestFit="1" customWidth="1"/>
    <col min="3087" max="3328" width="9.140625" style="91"/>
    <col min="3329" max="3331" width="1.140625" style="91" customWidth="1"/>
    <col min="3332" max="3332" width="37.42578125" style="91" customWidth="1"/>
    <col min="3333" max="3333" width="12.85546875" style="91" customWidth="1"/>
    <col min="3334" max="3334" width="0.5703125" style="91" customWidth="1"/>
    <col min="3335" max="3335" width="13" style="91" customWidth="1"/>
    <col min="3336" max="3336" width="0.5703125" style="91" customWidth="1"/>
    <col min="3337" max="3337" width="12.85546875" style="91" customWidth="1"/>
    <col min="3338" max="3338" width="0.5703125" style="91" customWidth="1"/>
    <col min="3339" max="3339" width="12.7109375" style="91" customWidth="1"/>
    <col min="3340" max="3340" width="10.85546875" style="91" bestFit="1" customWidth="1"/>
    <col min="3341" max="3341" width="11.140625" style="91" bestFit="1" customWidth="1"/>
    <col min="3342" max="3342" width="10.85546875" style="91" bestFit="1" customWidth="1"/>
    <col min="3343" max="3584" width="9.140625" style="91"/>
    <col min="3585" max="3587" width="1.140625" style="91" customWidth="1"/>
    <col min="3588" max="3588" width="37.42578125" style="91" customWidth="1"/>
    <col min="3589" max="3589" width="12.85546875" style="91" customWidth="1"/>
    <col min="3590" max="3590" width="0.5703125" style="91" customWidth="1"/>
    <col min="3591" max="3591" width="13" style="91" customWidth="1"/>
    <col min="3592" max="3592" width="0.5703125" style="91" customWidth="1"/>
    <col min="3593" max="3593" width="12.85546875" style="91" customWidth="1"/>
    <col min="3594" max="3594" width="0.5703125" style="91" customWidth="1"/>
    <col min="3595" max="3595" width="12.7109375" style="91" customWidth="1"/>
    <col min="3596" max="3596" width="10.85546875" style="91" bestFit="1" customWidth="1"/>
    <col min="3597" max="3597" width="11.140625" style="91" bestFit="1" customWidth="1"/>
    <col min="3598" max="3598" width="10.85546875" style="91" bestFit="1" customWidth="1"/>
    <col min="3599" max="3840" width="9.140625" style="91"/>
    <col min="3841" max="3843" width="1.140625" style="91" customWidth="1"/>
    <col min="3844" max="3844" width="37.42578125" style="91" customWidth="1"/>
    <col min="3845" max="3845" width="12.85546875" style="91" customWidth="1"/>
    <col min="3846" max="3846" width="0.5703125" style="91" customWidth="1"/>
    <col min="3847" max="3847" width="13" style="91" customWidth="1"/>
    <col min="3848" max="3848" width="0.5703125" style="91" customWidth="1"/>
    <col min="3849" max="3849" width="12.85546875" style="91" customWidth="1"/>
    <col min="3850" max="3850" width="0.5703125" style="91" customWidth="1"/>
    <col min="3851" max="3851" width="12.7109375" style="91" customWidth="1"/>
    <col min="3852" max="3852" width="10.85546875" style="91" bestFit="1" customWidth="1"/>
    <col min="3853" max="3853" width="11.140625" style="91" bestFit="1" customWidth="1"/>
    <col min="3854" max="3854" width="10.85546875" style="91" bestFit="1" customWidth="1"/>
    <col min="3855" max="4096" width="9.140625" style="91"/>
    <col min="4097" max="4099" width="1.140625" style="91" customWidth="1"/>
    <col min="4100" max="4100" width="37.42578125" style="91" customWidth="1"/>
    <col min="4101" max="4101" width="12.85546875" style="91" customWidth="1"/>
    <col min="4102" max="4102" width="0.5703125" style="91" customWidth="1"/>
    <col min="4103" max="4103" width="13" style="91" customWidth="1"/>
    <col min="4104" max="4104" width="0.5703125" style="91" customWidth="1"/>
    <col min="4105" max="4105" width="12.85546875" style="91" customWidth="1"/>
    <col min="4106" max="4106" width="0.5703125" style="91" customWidth="1"/>
    <col min="4107" max="4107" width="12.7109375" style="91" customWidth="1"/>
    <col min="4108" max="4108" width="10.85546875" style="91" bestFit="1" customWidth="1"/>
    <col min="4109" max="4109" width="11.140625" style="91" bestFit="1" customWidth="1"/>
    <col min="4110" max="4110" width="10.85546875" style="91" bestFit="1" customWidth="1"/>
    <col min="4111" max="4352" width="9.140625" style="91"/>
    <col min="4353" max="4355" width="1.140625" style="91" customWidth="1"/>
    <col min="4356" max="4356" width="37.42578125" style="91" customWidth="1"/>
    <col min="4357" max="4357" width="12.85546875" style="91" customWidth="1"/>
    <col min="4358" max="4358" width="0.5703125" style="91" customWidth="1"/>
    <col min="4359" max="4359" width="13" style="91" customWidth="1"/>
    <col min="4360" max="4360" width="0.5703125" style="91" customWidth="1"/>
    <col min="4361" max="4361" width="12.85546875" style="91" customWidth="1"/>
    <col min="4362" max="4362" width="0.5703125" style="91" customWidth="1"/>
    <col min="4363" max="4363" width="12.7109375" style="91" customWidth="1"/>
    <col min="4364" max="4364" width="10.85546875" style="91" bestFit="1" customWidth="1"/>
    <col min="4365" max="4365" width="11.140625" style="91" bestFit="1" customWidth="1"/>
    <col min="4366" max="4366" width="10.85546875" style="91" bestFit="1" customWidth="1"/>
    <col min="4367" max="4608" width="9.140625" style="91"/>
    <col min="4609" max="4611" width="1.140625" style="91" customWidth="1"/>
    <col min="4612" max="4612" width="37.42578125" style="91" customWidth="1"/>
    <col min="4613" max="4613" width="12.85546875" style="91" customWidth="1"/>
    <col min="4614" max="4614" width="0.5703125" style="91" customWidth="1"/>
    <col min="4615" max="4615" width="13" style="91" customWidth="1"/>
    <col min="4616" max="4616" width="0.5703125" style="91" customWidth="1"/>
    <col min="4617" max="4617" width="12.85546875" style="91" customWidth="1"/>
    <col min="4618" max="4618" width="0.5703125" style="91" customWidth="1"/>
    <col min="4619" max="4619" width="12.7109375" style="91" customWidth="1"/>
    <col min="4620" max="4620" width="10.85546875" style="91" bestFit="1" customWidth="1"/>
    <col min="4621" max="4621" width="11.140625" style="91" bestFit="1" customWidth="1"/>
    <col min="4622" max="4622" width="10.85546875" style="91" bestFit="1" customWidth="1"/>
    <col min="4623" max="4864" width="9.140625" style="91"/>
    <col min="4865" max="4867" width="1.140625" style="91" customWidth="1"/>
    <col min="4868" max="4868" width="37.42578125" style="91" customWidth="1"/>
    <col min="4869" max="4869" width="12.85546875" style="91" customWidth="1"/>
    <col min="4870" max="4870" width="0.5703125" style="91" customWidth="1"/>
    <col min="4871" max="4871" width="13" style="91" customWidth="1"/>
    <col min="4872" max="4872" width="0.5703125" style="91" customWidth="1"/>
    <col min="4873" max="4873" width="12.85546875" style="91" customWidth="1"/>
    <col min="4874" max="4874" width="0.5703125" style="91" customWidth="1"/>
    <col min="4875" max="4875" width="12.7109375" style="91" customWidth="1"/>
    <col min="4876" max="4876" width="10.85546875" style="91" bestFit="1" customWidth="1"/>
    <col min="4877" max="4877" width="11.140625" style="91" bestFit="1" customWidth="1"/>
    <col min="4878" max="4878" width="10.85546875" style="91" bestFit="1" customWidth="1"/>
    <col min="4879" max="5120" width="9.140625" style="91"/>
    <col min="5121" max="5123" width="1.140625" style="91" customWidth="1"/>
    <col min="5124" max="5124" width="37.42578125" style="91" customWidth="1"/>
    <col min="5125" max="5125" width="12.85546875" style="91" customWidth="1"/>
    <col min="5126" max="5126" width="0.5703125" style="91" customWidth="1"/>
    <col min="5127" max="5127" width="13" style="91" customWidth="1"/>
    <col min="5128" max="5128" width="0.5703125" style="91" customWidth="1"/>
    <col min="5129" max="5129" width="12.85546875" style="91" customWidth="1"/>
    <col min="5130" max="5130" width="0.5703125" style="91" customWidth="1"/>
    <col min="5131" max="5131" width="12.7109375" style="91" customWidth="1"/>
    <col min="5132" max="5132" width="10.85546875" style="91" bestFit="1" customWidth="1"/>
    <col min="5133" max="5133" width="11.140625" style="91" bestFit="1" customWidth="1"/>
    <col min="5134" max="5134" width="10.85546875" style="91" bestFit="1" customWidth="1"/>
    <col min="5135" max="5376" width="9.140625" style="91"/>
    <col min="5377" max="5379" width="1.140625" style="91" customWidth="1"/>
    <col min="5380" max="5380" width="37.42578125" style="91" customWidth="1"/>
    <col min="5381" max="5381" width="12.85546875" style="91" customWidth="1"/>
    <col min="5382" max="5382" width="0.5703125" style="91" customWidth="1"/>
    <col min="5383" max="5383" width="13" style="91" customWidth="1"/>
    <col min="5384" max="5384" width="0.5703125" style="91" customWidth="1"/>
    <col min="5385" max="5385" width="12.85546875" style="91" customWidth="1"/>
    <col min="5386" max="5386" width="0.5703125" style="91" customWidth="1"/>
    <col min="5387" max="5387" width="12.7109375" style="91" customWidth="1"/>
    <col min="5388" max="5388" width="10.85546875" style="91" bestFit="1" customWidth="1"/>
    <col min="5389" max="5389" width="11.140625" style="91" bestFit="1" customWidth="1"/>
    <col min="5390" max="5390" width="10.85546875" style="91" bestFit="1" customWidth="1"/>
    <col min="5391" max="5632" width="9.140625" style="91"/>
    <col min="5633" max="5635" width="1.140625" style="91" customWidth="1"/>
    <col min="5636" max="5636" width="37.42578125" style="91" customWidth="1"/>
    <col min="5637" max="5637" width="12.85546875" style="91" customWidth="1"/>
    <col min="5638" max="5638" width="0.5703125" style="91" customWidth="1"/>
    <col min="5639" max="5639" width="13" style="91" customWidth="1"/>
    <col min="5640" max="5640" width="0.5703125" style="91" customWidth="1"/>
    <col min="5641" max="5641" width="12.85546875" style="91" customWidth="1"/>
    <col min="5642" max="5642" width="0.5703125" style="91" customWidth="1"/>
    <col min="5643" max="5643" width="12.7109375" style="91" customWidth="1"/>
    <col min="5644" max="5644" width="10.85546875" style="91" bestFit="1" customWidth="1"/>
    <col min="5645" max="5645" width="11.140625" style="91" bestFit="1" customWidth="1"/>
    <col min="5646" max="5646" width="10.85546875" style="91" bestFit="1" customWidth="1"/>
    <col min="5647" max="5888" width="9.140625" style="91"/>
    <col min="5889" max="5891" width="1.140625" style="91" customWidth="1"/>
    <col min="5892" max="5892" width="37.42578125" style="91" customWidth="1"/>
    <col min="5893" max="5893" width="12.85546875" style="91" customWidth="1"/>
    <col min="5894" max="5894" width="0.5703125" style="91" customWidth="1"/>
    <col min="5895" max="5895" width="13" style="91" customWidth="1"/>
    <col min="5896" max="5896" width="0.5703125" style="91" customWidth="1"/>
    <col min="5897" max="5897" width="12.85546875" style="91" customWidth="1"/>
    <col min="5898" max="5898" width="0.5703125" style="91" customWidth="1"/>
    <col min="5899" max="5899" width="12.7109375" style="91" customWidth="1"/>
    <col min="5900" max="5900" width="10.85546875" style="91" bestFit="1" customWidth="1"/>
    <col min="5901" max="5901" width="11.140625" style="91" bestFit="1" customWidth="1"/>
    <col min="5902" max="5902" width="10.85546875" style="91" bestFit="1" customWidth="1"/>
    <col min="5903" max="6144" width="9.140625" style="91"/>
    <col min="6145" max="6147" width="1.140625" style="91" customWidth="1"/>
    <col min="6148" max="6148" width="37.42578125" style="91" customWidth="1"/>
    <col min="6149" max="6149" width="12.85546875" style="91" customWidth="1"/>
    <col min="6150" max="6150" width="0.5703125" style="91" customWidth="1"/>
    <col min="6151" max="6151" width="13" style="91" customWidth="1"/>
    <col min="6152" max="6152" width="0.5703125" style="91" customWidth="1"/>
    <col min="6153" max="6153" width="12.85546875" style="91" customWidth="1"/>
    <col min="6154" max="6154" width="0.5703125" style="91" customWidth="1"/>
    <col min="6155" max="6155" width="12.7109375" style="91" customWidth="1"/>
    <col min="6156" max="6156" width="10.85546875" style="91" bestFit="1" customWidth="1"/>
    <col min="6157" max="6157" width="11.140625" style="91" bestFit="1" customWidth="1"/>
    <col min="6158" max="6158" width="10.85546875" style="91" bestFit="1" customWidth="1"/>
    <col min="6159" max="6400" width="9.140625" style="91"/>
    <col min="6401" max="6403" width="1.140625" style="91" customWidth="1"/>
    <col min="6404" max="6404" width="37.42578125" style="91" customWidth="1"/>
    <col min="6405" max="6405" width="12.85546875" style="91" customWidth="1"/>
    <col min="6406" max="6406" width="0.5703125" style="91" customWidth="1"/>
    <col min="6407" max="6407" width="13" style="91" customWidth="1"/>
    <col min="6408" max="6408" width="0.5703125" style="91" customWidth="1"/>
    <col min="6409" max="6409" width="12.85546875" style="91" customWidth="1"/>
    <col min="6410" max="6410" width="0.5703125" style="91" customWidth="1"/>
    <col min="6411" max="6411" width="12.7109375" style="91" customWidth="1"/>
    <col min="6412" max="6412" width="10.85546875" style="91" bestFit="1" customWidth="1"/>
    <col min="6413" max="6413" width="11.140625" style="91" bestFit="1" customWidth="1"/>
    <col min="6414" max="6414" width="10.85546875" style="91" bestFit="1" customWidth="1"/>
    <col min="6415" max="6656" width="9.140625" style="91"/>
    <col min="6657" max="6659" width="1.140625" style="91" customWidth="1"/>
    <col min="6660" max="6660" width="37.42578125" style="91" customWidth="1"/>
    <col min="6661" max="6661" width="12.85546875" style="91" customWidth="1"/>
    <col min="6662" max="6662" width="0.5703125" style="91" customWidth="1"/>
    <col min="6663" max="6663" width="13" style="91" customWidth="1"/>
    <col min="6664" max="6664" width="0.5703125" style="91" customWidth="1"/>
    <col min="6665" max="6665" width="12.85546875" style="91" customWidth="1"/>
    <col min="6666" max="6666" width="0.5703125" style="91" customWidth="1"/>
    <col min="6667" max="6667" width="12.7109375" style="91" customWidth="1"/>
    <col min="6668" max="6668" width="10.85546875" style="91" bestFit="1" customWidth="1"/>
    <col min="6669" max="6669" width="11.140625" style="91" bestFit="1" customWidth="1"/>
    <col min="6670" max="6670" width="10.85546875" style="91" bestFit="1" customWidth="1"/>
    <col min="6671" max="6912" width="9.140625" style="91"/>
    <col min="6913" max="6915" width="1.140625" style="91" customWidth="1"/>
    <col min="6916" max="6916" width="37.42578125" style="91" customWidth="1"/>
    <col min="6917" max="6917" width="12.85546875" style="91" customWidth="1"/>
    <col min="6918" max="6918" width="0.5703125" style="91" customWidth="1"/>
    <col min="6919" max="6919" width="13" style="91" customWidth="1"/>
    <col min="6920" max="6920" width="0.5703125" style="91" customWidth="1"/>
    <col min="6921" max="6921" width="12.85546875" style="91" customWidth="1"/>
    <col min="6922" max="6922" width="0.5703125" style="91" customWidth="1"/>
    <col min="6923" max="6923" width="12.7109375" style="91" customWidth="1"/>
    <col min="6924" max="6924" width="10.85546875" style="91" bestFit="1" customWidth="1"/>
    <col min="6925" max="6925" width="11.140625" style="91" bestFit="1" customWidth="1"/>
    <col min="6926" max="6926" width="10.85546875" style="91" bestFit="1" customWidth="1"/>
    <col min="6927" max="7168" width="9.140625" style="91"/>
    <col min="7169" max="7171" width="1.140625" style="91" customWidth="1"/>
    <col min="7172" max="7172" width="37.42578125" style="91" customWidth="1"/>
    <col min="7173" max="7173" width="12.85546875" style="91" customWidth="1"/>
    <col min="7174" max="7174" width="0.5703125" style="91" customWidth="1"/>
    <col min="7175" max="7175" width="13" style="91" customWidth="1"/>
    <col min="7176" max="7176" width="0.5703125" style="91" customWidth="1"/>
    <col min="7177" max="7177" width="12.85546875" style="91" customWidth="1"/>
    <col min="7178" max="7178" width="0.5703125" style="91" customWidth="1"/>
    <col min="7179" max="7179" width="12.7109375" style="91" customWidth="1"/>
    <col min="7180" max="7180" width="10.85546875" style="91" bestFit="1" customWidth="1"/>
    <col min="7181" max="7181" width="11.140625" style="91" bestFit="1" customWidth="1"/>
    <col min="7182" max="7182" width="10.85546875" style="91" bestFit="1" customWidth="1"/>
    <col min="7183" max="7424" width="9.140625" style="91"/>
    <col min="7425" max="7427" width="1.140625" style="91" customWidth="1"/>
    <col min="7428" max="7428" width="37.42578125" style="91" customWidth="1"/>
    <col min="7429" max="7429" width="12.85546875" style="91" customWidth="1"/>
    <col min="7430" max="7430" width="0.5703125" style="91" customWidth="1"/>
    <col min="7431" max="7431" width="13" style="91" customWidth="1"/>
    <col min="7432" max="7432" width="0.5703125" style="91" customWidth="1"/>
    <col min="7433" max="7433" width="12.85546875" style="91" customWidth="1"/>
    <col min="7434" max="7434" width="0.5703125" style="91" customWidth="1"/>
    <col min="7435" max="7435" width="12.7109375" style="91" customWidth="1"/>
    <col min="7436" max="7436" width="10.85546875" style="91" bestFit="1" customWidth="1"/>
    <col min="7437" max="7437" width="11.140625" style="91" bestFit="1" customWidth="1"/>
    <col min="7438" max="7438" width="10.85546875" style="91" bestFit="1" customWidth="1"/>
    <col min="7439" max="7680" width="9.140625" style="91"/>
    <col min="7681" max="7683" width="1.140625" style="91" customWidth="1"/>
    <col min="7684" max="7684" width="37.42578125" style="91" customWidth="1"/>
    <col min="7685" max="7685" width="12.85546875" style="91" customWidth="1"/>
    <col min="7686" max="7686" width="0.5703125" style="91" customWidth="1"/>
    <col min="7687" max="7687" width="13" style="91" customWidth="1"/>
    <col min="7688" max="7688" width="0.5703125" style="91" customWidth="1"/>
    <col min="7689" max="7689" width="12.85546875" style="91" customWidth="1"/>
    <col min="7690" max="7690" width="0.5703125" style="91" customWidth="1"/>
    <col min="7691" max="7691" width="12.7109375" style="91" customWidth="1"/>
    <col min="7692" max="7692" width="10.85546875" style="91" bestFit="1" customWidth="1"/>
    <col min="7693" max="7693" width="11.140625" style="91" bestFit="1" customWidth="1"/>
    <col min="7694" max="7694" width="10.85546875" style="91" bestFit="1" customWidth="1"/>
    <col min="7695" max="7936" width="9.140625" style="91"/>
    <col min="7937" max="7939" width="1.140625" style="91" customWidth="1"/>
    <col min="7940" max="7940" width="37.42578125" style="91" customWidth="1"/>
    <col min="7941" max="7941" width="12.85546875" style="91" customWidth="1"/>
    <col min="7942" max="7942" width="0.5703125" style="91" customWidth="1"/>
    <col min="7943" max="7943" width="13" style="91" customWidth="1"/>
    <col min="7944" max="7944" width="0.5703125" style="91" customWidth="1"/>
    <col min="7945" max="7945" width="12.85546875" style="91" customWidth="1"/>
    <col min="7946" max="7946" width="0.5703125" style="91" customWidth="1"/>
    <col min="7947" max="7947" width="12.7109375" style="91" customWidth="1"/>
    <col min="7948" max="7948" width="10.85546875" style="91" bestFit="1" customWidth="1"/>
    <col min="7949" max="7949" width="11.140625" style="91" bestFit="1" customWidth="1"/>
    <col min="7950" max="7950" width="10.85546875" style="91" bestFit="1" customWidth="1"/>
    <col min="7951" max="8192" width="9.140625" style="91"/>
    <col min="8193" max="8195" width="1.140625" style="91" customWidth="1"/>
    <col min="8196" max="8196" width="37.42578125" style="91" customWidth="1"/>
    <col min="8197" max="8197" width="12.85546875" style="91" customWidth="1"/>
    <col min="8198" max="8198" width="0.5703125" style="91" customWidth="1"/>
    <col min="8199" max="8199" width="13" style="91" customWidth="1"/>
    <col min="8200" max="8200" width="0.5703125" style="91" customWidth="1"/>
    <col min="8201" max="8201" width="12.85546875" style="91" customWidth="1"/>
    <col min="8202" max="8202" width="0.5703125" style="91" customWidth="1"/>
    <col min="8203" max="8203" width="12.7109375" style="91" customWidth="1"/>
    <col min="8204" max="8204" width="10.85546875" style="91" bestFit="1" customWidth="1"/>
    <col min="8205" max="8205" width="11.140625" style="91" bestFit="1" customWidth="1"/>
    <col min="8206" max="8206" width="10.85546875" style="91" bestFit="1" customWidth="1"/>
    <col min="8207" max="8448" width="9.140625" style="91"/>
    <col min="8449" max="8451" width="1.140625" style="91" customWidth="1"/>
    <col min="8452" max="8452" width="37.42578125" style="91" customWidth="1"/>
    <col min="8453" max="8453" width="12.85546875" style="91" customWidth="1"/>
    <col min="8454" max="8454" width="0.5703125" style="91" customWidth="1"/>
    <col min="8455" max="8455" width="13" style="91" customWidth="1"/>
    <col min="8456" max="8456" width="0.5703125" style="91" customWidth="1"/>
    <col min="8457" max="8457" width="12.85546875" style="91" customWidth="1"/>
    <col min="8458" max="8458" width="0.5703125" style="91" customWidth="1"/>
    <col min="8459" max="8459" width="12.7109375" style="91" customWidth="1"/>
    <col min="8460" max="8460" width="10.85546875" style="91" bestFit="1" customWidth="1"/>
    <col min="8461" max="8461" width="11.140625" style="91" bestFit="1" customWidth="1"/>
    <col min="8462" max="8462" width="10.85546875" style="91" bestFit="1" customWidth="1"/>
    <col min="8463" max="8704" width="9.140625" style="91"/>
    <col min="8705" max="8707" width="1.140625" style="91" customWidth="1"/>
    <col min="8708" max="8708" width="37.42578125" style="91" customWidth="1"/>
    <col min="8709" max="8709" width="12.85546875" style="91" customWidth="1"/>
    <col min="8710" max="8710" width="0.5703125" style="91" customWidth="1"/>
    <col min="8711" max="8711" width="13" style="91" customWidth="1"/>
    <col min="8712" max="8712" width="0.5703125" style="91" customWidth="1"/>
    <col min="8713" max="8713" width="12.85546875" style="91" customWidth="1"/>
    <col min="8714" max="8714" width="0.5703125" style="91" customWidth="1"/>
    <col min="8715" max="8715" width="12.7109375" style="91" customWidth="1"/>
    <col min="8716" max="8716" width="10.85546875" style="91" bestFit="1" customWidth="1"/>
    <col min="8717" max="8717" width="11.140625" style="91" bestFit="1" customWidth="1"/>
    <col min="8718" max="8718" width="10.85546875" style="91" bestFit="1" customWidth="1"/>
    <col min="8719" max="8960" width="9.140625" style="91"/>
    <col min="8961" max="8963" width="1.140625" style="91" customWidth="1"/>
    <col min="8964" max="8964" width="37.42578125" style="91" customWidth="1"/>
    <col min="8965" max="8965" width="12.85546875" style="91" customWidth="1"/>
    <col min="8966" max="8966" width="0.5703125" style="91" customWidth="1"/>
    <col min="8967" max="8967" width="13" style="91" customWidth="1"/>
    <col min="8968" max="8968" width="0.5703125" style="91" customWidth="1"/>
    <col min="8969" max="8969" width="12.85546875" style="91" customWidth="1"/>
    <col min="8970" max="8970" width="0.5703125" style="91" customWidth="1"/>
    <col min="8971" max="8971" width="12.7109375" style="91" customWidth="1"/>
    <col min="8972" max="8972" width="10.85546875" style="91" bestFit="1" customWidth="1"/>
    <col min="8973" max="8973" width="11.140625" style="91" bestFit="1" customWidth="1"/>
    <col min="8974" max="8974" width="10.85546875" style="91" bestFit="1" customWidth="1"/>
    <col min="8975" max="9216" width="9.140625" style="91"/>
    <col min="9217" max="9219" width="1.140625" style="91" customWidth="1"/>
    <col min="9220" max="9220" width="37.42578125" style="91" customWidth="1"/>
    <col min="9221" max="9221" width="12.85546875" style="91" customWidth="1"/>
    <col min="9222" max="9222" width="0.5703125" style="91" customWidth="1"/>
    <col min="9223" max="9223" width="13" style="91" customWidth="1"/>
    <col min="9224" max="9224" width="0.5703125" style="91" customWidth="1"/>
    <col min="9225" max="9225" width="12.85546875" style="91" customWidth="1"/>
    <col min="9226" max="9226" width="0.5703125" style="91" customWidth="1"/>
    <col min="9227" max="9227" width="12.7109375" style="91" customWidth="1"/>
    <col min="9228" max="9228" width="10.85546875" style="91" bestFit="1" customWidth="1"/>
    <col min="9229" max="9229" width="11.140625" style="91" bestFit="1" customWidth="1"/>
    <col min="9230" max="9230" width="10.85546875" style="91" bestFit="1" customWidth="1"/>
    <col min="9231" max="9472" width="9.140625" style="91"/>
    <col min="9473" max="9475" width="1.140625" style="91" customWidth="1"/>
    <col min="9476" max="9476" width="37.42578125" style="91" customWidth="1"/>
    <col min="9477" max="9477" width="12.85546875" style="91" customWidth="1"/>
    <col min="9478" max="9478" width="0.5703125" style="91" customWidth="1"/>
    <col min="9479" max="9479" width="13" style="91" customWidth="1"/>
    <col min="9480" max="9480" width="0.5703125" style="91" customWidth="1"/>
    <col min="9481" max="9481" width="12.85546875" style="91" customWidth="1"/>
    <col min="9482" max="9482" width="0.5703125" style="91" customWidth="1"/>
    <col min="9483" max="9483" width="12.7109375" style="91" customWidth="1"/>
    <col min="9484" max="9484" width="10.85546875" style="91" bestFit="1" customWidth="1"/>
    <col min="9485" max="9485" width="11.140625" style="91" bestFit="1" customWidth="1"/>
    <col min="9486" max="9486" width="10.85546875" style="91" bestFit="1" customWidth="1"/>
    <col min="9487" max="9728" width="9.140625" style="91"/>
    <col min="9729" max="9731" width="1.140625" style="91" customWidth="1"/>
    <col min="9732" max="9732" width="37.42578125" style="91" customWidth="1"/>
    <col min="9733" max="9733" width="12.85546875" style="91" customWidth="1"/>
    <col min="9734" max="9734" width="0.5703125" style="91" customWidth="1"/>
    <col min="9735" max="9735" width="13" style="91" customWidth="1"/>
    <col min="9736" max="9736" width="0.5703125" style="91" customWidth="1"/>
    <col min="9737" max="9737" width="12.85546875" style="91" customWidth="1"/>
    <col min="9738" max="9738" width="0.5703125" style="91" customWidth="1"/>
    <col min="9739" max="9739" width="12.7109375" style="91" customWidth="1"/>
    <col min="9740" max="9740" width="10.85546875" style="91" bestFit="1" customWidth="1"/>
    <col min="9741" max="9741" width="11.140625" style="91" bestFit="1" customWidth="1"/>
    <col min="9742" max="9742" width="10.85546875" style="91" bestFit="1" customWidth="1"/>
    <col min="9743" max="9984" width="9.140625" style="91"/>
    <col min="9985" max="9987" width="1.140625" style="91" customWidth="1"/>
    <col min="9988" max="9988" width="37.42578125" style="91" customWidth="1"/>
    <col min="9989" max="9989" width="12.85546875" style="91" customWidth="1"/>
    <col min="9990" max="9990" width="0.5703125" style="91" customWidth="1"/>
    <col min="9991" max="9991" width="13" style="91" customWidth="1"/>
    <col min="9992" max="9992" width="0.5703125" style="91" customWidth="1"/>
    <col min="9993" max="9993" width="12.85546875" style="91" customWidth="1"/>
    <col min="9994" max="9994" width="0.5703125" style="91" customWidth="1"/>
    <col min="9995" max="9995" width="12.7109375" style="91" customWidth="1"/>
    <col min="9996" max="9996" width="10.85546875" style="91" bestFit="1" customWidth="1"/>
    <col min="9997" max="9997" width="11.140625" style="91" bestFit="1" customWidth="1"/>
    <col min="9998" max="9998" width="10.85546875" style="91" bestFit="1" customWidth="1"/>
    <col min="9999" max="10240" width="9.140625" style="91"/>
    <col min="10241" max="10243" width="1.140625" style="91" customWidth="1"/>
    <col min="10244" max="10244" width="37.42578125" style="91" customWidth="1"/>
    <col min="10245" max="10245" width="12.85546875" style="91" customWidth="1"/>
    <col min="10246" max="10246" width="0.5703125" style="91" customWidth="1"/>
    <col min="10247" max="10247" width="13" style="91" customWidth="1"/>
    <col min="10248" max="10248" width="0.5703125" style="91" customWidth="1"/>
    <col min="10249" max="10249" width="12.85546875" style="91" customWidth="1"/>
    <col min="10250" max="10250" width="0.5703125" style="91" customWidth="1"/>
    <col min="10251" max="10251" width="12.7109375" style="91" customWidth="1"/>
    <col min="10252" max="10252" width="10.85546875" style="91" bestFit="1" customWidth="1"/>
    <col min="10253" max="10253" width="11.140625" style="91" bestFit="1" customWidth="1"/>
    <col min="10254" max="10254" width="10.85546875" style="91" bestFit="1" customWidth="1"/>
    <col min="10255" max="10496" width="9.140625" style="91"/>
    <col min="10497" max="10499" width="1.140625" style="91" customWidth="1"/>
    <col min="10500" max="10500" width="37.42578125" style="91" customWidth="1"/>
    <col min="10501" max="10501" width="12.85546875" style="91" customWidth="1"/>
    <col min="10502" max="10502" width="0.5703125" style="91" customWidth="1"/>
    <col min="10503" max="10503" width="13" style="91" customWidth="1"/>
    <col min="10504" max="10504" width="0.5703125" style="91" customWidth="1"/>
    <col min="10505" max="10505" width="12.85546875" style="91" customWidth="1"/>
    <col min="10506" max="10506" width="0.5703125" style="91" customWidth="1"/>
    <col min="10507" max="10507" width="12.7109375" style="91" customWidth="1"/>
    <col min="10508" max="10508" width="10.85546875" style="91" bestFit="1" customWidth="1"/>
    <col min="10509" max="10509" width="11.140625" style="91" bestFit="1" customWidth="1"/>
    <col min="10510" max="10510" width="10.85546875" style="91" bestFit="1" customWidth="1"/>
    <col min="10511" max="10752" width="9.140625" style="91"/>
    <col min="10753" max="10755" width="1.140625" style="91" customWidth="1"/>
    <col min="10756" max="10756" width="37.42578125" style="91" customWidth="1"/>
    <col min="10757" max="10757" width="12.85546875" style="91" customWidth="1"/>
    <col min="10758" max="10758" width="0.5703125" style="91" customWidth="1"/>
    <col min="10759" max="10759" width="13" style="91" customWidth="1"/>
    <col min="10760" max="10760" width="0.5703125" style="91" customWidth="1"/>
    <col min="10761" max="10761" width="12.85546875" style="91" customWidth="1"/>
    <col min="10762" max="10762" width="0.5703125" style="91" customWidth="1"/>
    <col min="10763" max="10763" width="12.7109375" style="91" customWidth="1"/>
    <col min="10764" max="10764" width="10.85546875" style="91" bestFit="1" customWidth="1"/>
    <col min="10765" max="10765" width="11.140625" style="91" bestFit="1" customWidth="1"/>
    <col min="10766" max="10766" width="10.85546875" style="91" bestFit="1" customWidth="1"/>
    <col min="10767" max="11008" width="9.140625" style="91"/>
    <col min="11009" max="11011" width="1.140625" style="91" customWidth="1"/>
    <col min="11012" max="11012" width="37.42578125" style="91" customWidth="1"/>
    <col min="11013" max="11013" width="12.85546875" style="91" customWidth="1"/>
    <col min="11014" max="11014" width="0.5703125" style="91" customWidth="1"/>
    <col min="11015" max="11015" width="13" style="91" customWidth="1"/>
    <col min="11016" max="11016" width="0.5703125" style="91" customWidth="1"/>
    <col min="11017" max="11017" width="12.85546875" style="91" customWidth="1"/>
    <col min="11018" max="11018" width="0.5703125" style="91" customWidth="1"/>
    <col min="11019" max="11019" width="12.7109375" style="91" customWidth="1"/>
    <col min="11020" max="11020" width="10.85546875" style="91" bestFit="1" customWidth="1"/>
    <col min="11021" max="11021" width="11.140625" style="91" bestFit="1" customWidth="1"/>
    <col min="11022" max="11022" width="10.85546875" style="91" bestFit="1" customWidth="1"/>
    <col min="11023" max="11264" width="9.140625" style="91"/>
    <col min="11265" max="11267" width="1.140625" style="91" customWidth="1"/>
    <col min="11268" max="11268" width="37.42578125" style="91" customWidth="1"/>
    <col min="11269" max="11269" width="12.85546875" style="91" customWidth="1"/>
    <col min="11270" max="11270" width="0.5703125" style="91" customWidth="1"/>
    <col min="11271" max="11271" width="13" style="91" customWidth="1"/>
    <col min="11272" max="11272" width="0.5703125" style="91" customWidth="1"/>
    <col min="11273" max="11273" width="12.85546875" style="91" customWidth="1"/>
    <col min="11274" max="11274" width="0.5703125" style="91" customWidth="1"/>
    <col min="11275" max="11275" width="12.7109375" style="91" customWidth="1"/>
    <col min="11276" max="11276" width="10.85546875" style="91" bestFit="1" customWidth="1"/>
    <col min="11277" max="11277" width="11.140625" style="91" bestFit="1" customWidth="1"/>
    <col min="11278" max="11278" width="10.85546875" style="91" bestFit="1" customWidth="1"/>
    <col min="11279" max="11520" width="9.140625" style="91"/>
    <col min="11521" max="11523" width="1.140625" style="91" customWidth="1"/>
    <col min="11524" max="11524" width="37.42578125" style="91" customWidth="1"/>
    <col min="11525" max="11525" width="12.85546875" style="91" customWidth="1"/>
    <col min="11526" max="11526" width="0.5703125" style="91" customWidth="1"/>
    <col min="11527" max="11527" width="13" style="91" customWidth="1"/>
    <col min="11528" max="11528" width="0.5703125" style="91" customWidth="1"/>
    <col min="11529" max="11529" width="12.85546875" style="91" customWidth="1"/>
    <col min="11530" max="11530" width="0.5703125" style="91" customWidth="1"/>
    <col min="11531" max="11531" width="12.7109375" style="91" customWidth="1"/>
    <col min="11532" max="11532" width="10.85546875" style="91" bestFit="1" customWidth="1"/>
    <col min="11533" max="11533" width="11.140625" style="91" bestFit="1" customWidth="1"/>
    <col min="11534" max="11534" width="10.85546875" style="91" bestFit="1" customWidth="1"/>
    <col min="11535" max="11776" width="9.140625" style="91"/>
    <col min="11777" max="11779" width="1.140625" style="91" customWidth="1"/>
    <col min="11780" max="11780" width="37.42578125" style="91" customWidth="1"/>
    <col min="11781" max="11781" width="12.85546875" style="91" customWidth="1"/>
    <col min="11782" max="11782" width="0.5703125" style="91" customWidth="1"/>
    <col min="11783" max="11783" width="13" style="91" customWidth="1"/>
    <col min="11784" max="11784" width="0.5703125" style="91" customWidth="1"/>
    <col min="11785" max="11785" width="12.85546875" style="91" customWidth="1"/>
    <col min="11786" max="11786" width="0.5703125" style="91" customWidth="1"/>
    <col min="11787" max="11787" width="12.7109375" style="91" customWidth="1"/>
    <col min="11788" max="11788" width="10.85546875" style="91" bestFit="1" customWidth="1"/>
    <col min="11789" max="11789" width="11.140625" style="91" bestFit="1" customWidth="1"/>
    <col min="11790" max="11790" width="10.85546875" style="91" bestFit="1" customWidth="1"/>
    <col min="11791" max="12032" width="9.140625" style="91"/>
    <col min="12033" max="12035" width="1.140625" style="91" customWidth="1"/>
    <col min="12036" max="12036" width="37.42578125" style="91" customWidth="1"/>
    <col min="12037" max="12037" width="12.85546875" style="91" customWidth="1"/>
    <col min="12038" max="12038" width="0.5703125" style="91" customWidth="1"/>
    <col min="12039" max="12039" width="13" style="91" customWidth="1"/>
    <col min="12040" max="12040" width="0.5703125" style="91" customWidth="1"/>
    <col min="12041" max="12041" width="12.85546875" style="91" customWidth="1"/>
    <col min="12042" max="12042" width="0.5703125" style="91" customWidth="1"/>
    <col min="12043" max="12043" width="12.7109375" style="91" customWidth="1"/>
    <col min="12044" max="12044" width="10.85546875" style="91" bestFit="1" customWidth="1"/>
    <col min="12045" max="12045" width="11.140625" style="91" bestFit="1" customWidth="1"/>
    <col min="12046" max="12046" width="10.85546875" style="91" bestFit="1" customWidth="1"/>
    <col min="12047" max="12288" width="9.140625" style="91"/>
    <col min="12289" max="12291" width="1.140625" style="91" customWidth="1"/>
    <col min="12292" max="12292" width="37.42578125" style="91" customWidth="1"/>
    <col min="12293" max="12293" width="12.85546875" style="91" customWidth="1"/>
    <col min="12294" max="12294" width="0.5703125" style="91" customWidth="1"/>
    <col min="12295" max="12295" width="13" style="91" customWidth="1"/>
    <col min="12296" max="12296" width="0.5703125" style="91" customWidth="1"/>
    <col min="12297" max="12297" width="12.85546875" style="91" customWidth="1"/>
    <col min="12298" max="12298" width="0.5703125" style="91" customWidth="1"/>
    <col min="12299" max="12299" width="12.7109375" style="91" customWidth="1"/>
    <col min="12300" max="12300" width="10.85546875" style="91" bestFit="1" customWidth="1"/>
    <col min="12301" max="12301" width="11.140625" style="91" bestFit="1" customWidth="1"/>
    <col min="12302" max="12302" width="10.85546875" style="91" bestFit="1" customWidth="1"/>
    <col min="12303" max="12544" width="9.140625" style="91"/>
    <col min="12545" max="12547" width="1.140625" style="91" customWidth="1"/>
    <col min="12548" max="12548" width="37.42578125" style="91" customWidth="1"/>
    <col min="12549" max="12549" width="12.85546875" style="91" customWidth="1"/>
    <col min="12550" max="12550" width="0.5703125" style="91" customWidth="1"/>
    <col min="12551" max="12551" width="13" style="91" customWidth="1"/>
    <col min="12552" max="12552" width="0.5703125" style="91" customWidth="1"/>
    <col min="12553" max="12553" width="12.85546875" style="91" customWidth="1"/>
    <col min="12554" max="12554" width="0.5703125" style="91" customWidth="1"/>
    <col min="12555" max="12555" width="12.7109375" style="91" customWidth="1"/>
    <col min="12556" max="12556" width="10.85546875" style="91" bestFit="1" customWidth="1"/>
    <col min="12557" max="12557" width="11.140625" style="91" bestFit="1" customWidth="1"/>
    <col min="12558" max="12558" width="10.85546875" style="91" bestFit="1" customWidth="1"/>
    <col min="12559" max="12800" width="9.140625" style="91"/>
    <col min="12801" max="12803" width="1.140625" style="91" customWidth="1"/>
    <col min="12804" max="12804" width="37.42578125" style="91" customWidth="1"/>
    <col min="12805" max="12805" width="12.85546875" style="91" customWidth="1"/>
    <col min="12806" max="12806" width="0.5703125" style="91" customWidth="1"/>
    <col min="12807" max="12807" width="13" style="91" customWidth="1"/>
    <col min="12808" max="12808" width="0.5703125" style="91" customWidth="1"/>
    <col min="12809" max="12809" width="12.85546875" style="91" customWidth="1"/>
    <col min="12810" max="12810" width="0.5703125" style="91" customWidth="1"/>
    <col min="12811" max="12811" width="12.7109375" style="91" customWidth="1"/>
    <col min="12812" max="12812" width="10.85546875" style="91" bestFit="1" customWidth="1"/>
    <col min="12813" max="12813" width="11.140625" style="91" bestFit="1" customWidth="1"/>
    <col min="12814" max="12814" width="10.85546875" style="91" bestFit="1" customWidth="1"/>
    <col min="12815" max="13056" width="9.140625" style="91"/>
    <col min="13057" max="13059" width="1.140625" style="91" customWidth="1"/>
    <col min="13060" max="13060" width="37.42578125" style="91" customWidth="1"/>
    <col min="13061" max="13061" width="12.85546875" style="91" customWidth="1"/>
    <col min="13062" max="13062" width="0.5703125" style="91" customWidth="1"/>
    <col min="13063" max="13063" width="13" style="91" customWidth="1"/>
    <col min="13064" max="13064" width="0.5703125" style="91" customWidth="1"/>
    <col min="13065" max="13065" width="12.85546875" style="91" customWidth="1"/>
    <col min="13066" max="13066" width="0.5703125" style="91" customWidth="1"/>
    <col min="13067" max="13067" width="12.7109375" style="91" customWidth="1"/>
    <col min="13068" max="13068" width="10.85546875" style="91" bestFit="1" customWidth="1"/>
    <col min="13069" max="13069" width="11.140625" style="91" bestFit="1" customWidth="1"/>
    <col min="13070" max="13070" width="10.85546875" style="91" bestFit="1" customWidth="1"/>
    <col min="13071" max="13312" width="9.140625" style="91"/>
    <col min="13313" max="13315" width="1.140625" style="91" customWidth="1"/>
    <col min="13316" max="13316" width="37.42578125" style="91" customWidth="1"/>
    <col min="13317" max="13317" width="12.85546875" style="91" customWidth="1"/>
    <col min="13318" max="13318" width="0.5703125" style="91" customWidth="1"/>
    <col min="13319" max="13319" width="13" style="91" customWidth="1"/>
    <col min="13320" max="13320" width="0.5703125" style="91" customWidth="1"/>
    <col min="13321" max="13321" width="12.85546875" style="91" customWidth="1"/>
    <col min="13322" max="13322" width="0.5703125" style="91" customWidth="1"/>
    <col min="13323" max="13323" width="12.7109375" style="91" customWidth="1"/>
    <col min="13324" max="13324" width="10.85546875" style="91" bestFit="1" customWidth="1"/>
    <col min="13325" max="13325" width="11.140625" style="91" bestFit="1" customWidth="1"/>
    <col min="13326" max="13326" width="10.85546875" style="91" bestFit="1" customWidth="1"/>
    <col min="13327" max="13568" width="9.140625" style="91"/>
    <col min="13569" max="13571" width="1.140625" style="91" customWidth="1"/>
    <col min="13572" max="13572" width="37.42578125" style="91" customWidth="1"/>
    <col min="13573" max="13573" width="12.85546875" style="91" customWidth="1"/>
    <col min="13574" max="13574" width="0.5703125" style="91" customWidth="1"/>
    <col min="13575" max="13575" width="13" style="91" customWidth="1"/>
    <col min="13576" max="13576" width="0.5703125" style="91" customWidth="1"/>
    <col min="13577" max="13577" width="12.85546875" style="91" customWidth="1"/>
    <col min="13578" max="13578" width="0.5703125" style="91" customWidth="1"/>
    <col min="13579" max="13579" width="12.7109375" style="91" customWidth="1"/>
    <col min="13580" max="13580" width="10.85546875" style="91" bestFit="1" customWidth="1"/>
    <col min="13581" max="13581" width="11.140625" style="91" bestFit="1" customWidth="1"/>
    <col min="13582" max="13582" width="10.85546875" style="91" bestFit="1" customWidth="1"/>
    <col min="13583" max="13824" width="9.140625" style="91"/>
    <col min="13825" max="13827" width="1.140625" style="91" customWidth="1"/>
    <col min="13828" max="13828" width="37.42578125" style="91" customWidth="1"/>
    <col min="13829" max="13829" width="12.85546875" style="91" customWidth="1"/>
    <col min="13830" max="13830" width="0.5703125" style="91" customWidth="1"/>
    <col min="13831" max="13831" width="13" style="91" customWidth="1"/>
    <col min="13832" max="13832" width="0.5703125" style="91" customWidth="1"/>
    <col min="13833" max="13833" width="12.85546875" style="91" customWidth="1"/>
    <col min="13834" max="13834" width="0.5703125" style="91" customWidth="1"/>
    <col min="13835" max="13835" width="12.7109375" style="91" customWidth="1"/>
    <col min="13836" max="13836" width="10.85546875" style="91" bestFit="1" customWidth="1"/>
    <col min="13837" max="13837" width="11.140625" style="91" bestFit="1" customWidth="1"/>
    <col min="13838" max="13838" width="10.85546875" style="91" bestFit="1" customWidth="1"/>
    <col min="13839" max="14080" width="9.140625" style="91"/>
    <col min="14081" max="14083" width="1.140625" style="91" customWidth="1"/>
    <col min="14084" max="14084" width="37.42578125" style="91" customWidth="1"/>
    <col min="14085" max="14085" width="12.85546875" style="91" customWidth="1"/>
    <col min="14086" max="14086" width="0.5703125" style="91" customWidth="1"/>
    <col min="14087" max="14087" width="13" style="91" customWidth="1"/>
    <col min="14088" max="14088" width="0.5703125" style="91" customWidth="1"/>
    <col min="14089" max="14089" width="12.85546875" style="91" customWidth="1"/>
    <col min="14090" max="14090" width="0.5703125" style="91" customWidth="1"/>
    <col min="14091" max="14091" width="12.7109375" style="91" customWidth="1"/>
    <col min="14092" max="14092" width="10.85546875" style="91" bestFit="1" customWidth="1"/>
    <col min="14093" max="14093" width="11.140625" style="91" bestFit="1" customWidth="1"/>
    <col min="14094" max="14094" width="10.85546875" style="91" bestFit="1" customWidth="1"/>
    <col min="14095" max="14336" width="9.140625" style="91"/>
    <col min="14337" max="14339" width="1.140625" style="91" customWidth="1"/>
    <col min="14340" max="14340" width="37.42578125" style="91" customWidth="1"/>
    <col min="14341" max="14341" width="12.85546875" style="91" customWidth="1"/>
    <col min="14342" max="14342" width="0.5703125" style="91" customWidth="1"/>
    <col min="14343" max="14343" width="13" style="91" customWidth="1"/>
    <col min="14344" max="14344" width="0.5703125" style="91" customWidth="1"/>
    <col min="14345" max="14345" width="12.85546875" style="91" customWidth="1"/>
    <col min="14346" max="14346" width="0.5703125" style="91" customWidth="1"/>
    <col min="14347" max="14347" width="12.7109375" style="91" customWidth="1"/>
    <col min="14348" max="14348" width="10.85546875" style="91" bestFit="1" customWidth="1"/>
    <col min="14349" max="14349" width="11.140625" style="91" bestFit="1" customWidth="1"/>
    <col min="14350" max="14350" width="10.85546875" style="91" bestFit="1" customWidth="1"/>
    <col min="14351" max="14592" width="9.140625" style="91"/>
    <col min="14593" max="14595" width="1.140625" style="91" customWidth="1"/>
    <col min="14596" max="14596" width="37.42578125" style="91" customWidth="1"/>
    <col min="14597" max="14597" width="12.85546875" style="91" customWidth="1"/>
    <col min="14598" max="14598" width="0.5703125" style="91" customWidth="1"/>
    <col min="14599" max="14599" width="13" style="91" customWidth="1"/>
    <col min="14600" max="14600" width="0.5703125" style="91" customWidth="1"/>
    <col min="14601" max="14601" width="12.85546875" style="91" customWidth="1"/>
    <col min="14602" max="14602" width="0.5703125" style="91" customWidth="1"/>
    <col min="14603" max="14603" width="12.7109375" style="91" customWidth="1"/>
    <col min="14604" max="14604" width="10.85546875" style="91" bestFit="1" customWidth="1"/>
    <col min="14605" max="14605" width="11.140625" style="91" bestFit="1" customWidth="1"/>
    <col min="14606" max="14606" width="10.85546875" style="91" bestFit="1" customWidth="1"/>
    <col min="14607" max="14848" width="9.140625" style="91"/>
    <col min="14849" max="14851" width="1.140625" style="91" customWidth="1"/>
    <col min="14852" max="14852" width="37.42578125" style="91" customWidth="1"/>
    <col min="14853" max="14853" width="12.85546875" style="91" customWidth="1"/>
    <col min="14854" max="14854" width="0.5703125" style="91" customWidth="1"/>
    <col min="14855" max="14855" width="13" style="91" customWidth="1"/>
    <col min="14856" max="14856" width="0.5703125" style="91" customWidth="1"/>
    <col min="14857" max="14857" width="12.85546875" style="91" customWidth="1"/>
    <col min="14858" max="14858" width="0.5703125" style="91" customWidth="1"/>
    <col min="14859" max="14859" width="12.7109375" style="91" customWidth="1"/>
    <col min="14860" max="14860" width="10.85546875" style="91" bestFit="1" customWidth="1"/>
    <col min="14861" max="14861" width="11.140625" style="91" bestFit="1" customWidth="1"/>
    <col min="14862" max="14862" width="10.85546875" style="91" bestFit="1" customWidth="1"/>
    <col min="14863" max="15104" width="9.140625" style="91"/>
    <col min="15105" max="15107" width="1.140625" style="91" customWidth="1"/>
    <col min="15108" max="15108" width="37.42578125" style="91" customWidth="1"/>
    <col min="15109" max="15109" width="12.85546875" style="91" customWidth="1"/>
    <col min="15110" max="15110" width="0.5703125" style="91" customWidth="1"/>
    <col min="15111" max="15111" width="13" style="91" customWidth="1"/>
    <col min="15112" max="15112" width="0.5703125" style="91" customWidth="1"/>
    <col min="15113" max="15113" width="12.85546875" style="91" customWidth="1"/>
    <col min="15114" max="15114" width="0.5703125" style="91" customWidth="1"/>
    <col min="15115" max="15115" width="12.7109375" style="91" customWidth="1"/>
    <col min="15116" max="15116" width="10.85546875" style="91" bestFit="1" customWidth="1"/>
    <col min="15117" max="15117" width="11.140625" style="91" bestFit="1" customWidth="1"/>
    <col min="15118" max="15118" width="10.85546875" style="91" bestFit="1" customWidth="1"/>
    <col min="15119" max="15360" width="9.140625" style="91"/>
    <col min="15361" max="15363" width="1.140625" style="91" customWidth="1"/>
    <col min="15364" max="15364" width="37.42578125" style="91" customWidth="1"/>
    <col min="15365" max="15365" width="12.85546875" style="91" customWidth="1"/>
    <col min="15366" max="15366" width="0.5703125" style="91" customWidth="1"/>
    <col min="15367" max="15367" width="13" style="91" customWidth="1"/>
    <col min="15368" max="15368" width="0.5703125" style="91" customWidth="1"/>
    <col min="15369" max="15369" width="12.85546875" style="91" customWidth="1"/>
    <col min="15370" max="15370" width="0.5703125" style="91" customWidth="1"/>
    <col min="15371" max="15371" width="12.7109375" style="91" customWidth="1"/>
    <col min="15372" max="15372" width="10.85546875" style="91" bestFit="1" customWidth="1"/>
    <col min="15373" max="15373" width="11.140625" style="91" bestFit="1" customWidth="1"/>
    <col min="15374" max="15374" width="10.85546875" style="91" bestFit="1" customWidth="1"/>
    <col min="15375" max="15616" width="9.140625" style="91"/>
    <col min="15617" max="15619" width="1.140625" style="91" customWidth="1"/>
    <col min="15620" max="15620" width="37.42578125" style="91" customWidth="1"/>
    <col min="15621" max="15621" width="12.85546875" style="91" customWidth="1"/>
    <col min="15622" max="15622" width="0.5703125" style="91" customWidth="1"/>
    <col min="15623" max="15623" width="13" style="91" customWidth="1"/>
    <col min="15624" max="15624" width="0.5703125" style="91" customWidth="1"/>
    <col min="15625" max="15625" width="12.85546875" style="91" customWidth="1"/>
    <col min="15626" max="15626" width="0.5703125" style="91" customWidth="1"/>
    <col min="15627" max="15627" width="12.7109375" style="91" customWidth="1"/>
    <col min="15628" max="15628" width="10.85546875" style="91" bestFit="1" customWidth="1"/>
    <col min="15629" max="15629" width="11.140625" style="91" bestFit="1" customWidth="1"/>
    <col min="15630" max="15630" width="10.85546875" style="91" bestFit="1" customWidth="1"/>
    <col min="15631" max="15872" width="9.140625" style="91"/>
    <col min="15873" max="15875" width="1.140625" style="91" customWidth="1"/>
    <col min="15876" max="15876" width="37.42578125" style="91" customWidth="1"/>
    <col min="15877" max="15877" width="12.85546875" style="91" customWidth="1"/>
    <col min="15878" max="15878" width="0.5703125" style="91" customWidth="1"/>
    <col min="15879" max="15879" width="13" style="91" customWidth="1"/>
    <col min="15880" max="15880" width="0.5703125" style="91" customWidth="1"/>
    <col min="15881" max="15881" width="12.85546875" style="91" customWidth="1"/>
    <col min="15882" max="15882" width="0.5703125" style="91" customWidth="1"/>
    <col min="15883" max="15883" width="12.7109375" style="91" customWidth="1"/>
    <col min="15884" max="15884" width="10.85546875" style="91" bestFit="1" customWidth="1"/>
    <col min="15885" max="15885" width="11.140625" style="91" bestFit="1" customWidth="1"/>
    <col min="15886" max="15886" width="10.85546875" style="91" bestFit="1" customWidth="1"/>
    <col min="15887" max="16128" width="9.140625" style="91"/>
    <col min="16129" max="16131" width="1.140625" style="91" customWidth="1"/>
    <col min="16132" max="16132" width="37.42578125" style="91" customWidth="1"/>
    <col min="16133" max="16133" width="12.85546875" style="91" customWidth="1"/>
    <col min="16134" max="16134" width="0.5703125" style="91" customWidth="1"/>
    <col min="16135" max="16135" width="13" style="91" customWidth="1"/>
    <col min="16136" max="16136" width="0.5703125" style="91" customWidth="1"/>
    <col min="16137" max="16137" width="12.85546875" style="91" customWidth="1"/>
    <col min="16138" max="16138" width="0.5703125" style="91" customWidth="1"/>
    <col min="16139" max="16139" width="12.7109375" style="91" customWidth="1"/>
    <col min="16140" max="16140" width="10.85546875" style="91" bestFit="1" customWidth="1"/>
    <col min="16141" max="16141" width="11.140625" style="91" bestFit="1" customWidth="1"/>
    <col min="16142" max="16142" width="10.85546875" style="91" bestFit="1" customWidth="1"/>
    <col min="16143" max="16384" width="9.140625" style="91"/>
  </cols>
  <sheetData>
    <row r="1" spans="1:13" ht="24" customHeight="1" x14ac:dyDescent="0.5">
      <c r="K1" s="92" t="s">
        <v>63</v>
      </c>
    </row>
    <row r="2" spans="1:13" ht="24" customHeight="1" x14ac:dyDescent="0.5">
      <c r="K2" s="92" t="s">
        <v>64</v>
      </c>
    </row>
    <row r="3" spans="1:13" s="94" customFormat="1" ht="24" customHeight="1" x14ac:dyDescent="0.5">
      <c r="A3" s="182" t="s">
        <v>96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93"/>
      <c r="M3" s="165"/>
    </row>
    <row r="4" spans="1:13" ht="24" customHeight="1" x14ac:dyDescent="0.5">
      <c r="A4" s="185" t="s">
        <v>106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3" ht="24" customHeight="1" x14ac:dyDescent="0.5">
      <c r="A5" s="183" t="s">
        <v>101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13" ht="24" customHeight="1" x14ac:dyDescent="0.5">
      <c r="A6" s="183" t="s">
        <v>163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</row>
    <row r="7" spans="1:13" ht="23.1" customHeight="1" x14ac:dyDescent="0.5">
      <c r="E7" s="94"/>
      <c r="F7" s="94"/>
      <c r="G7" s="94"/>
      <c r="H7" s="94"/>
      <c r="I7" s="184" t="s">
        <v>19</v>
      </c>
      <c r="J7" s="184"/>
      <c r="K7" s="184"/>
    </row>
    <row r="8" spans="1:13" s="95" customFormat="1" ht="23.1" customHeight="1" x14ac:dyDescent="0.5">
      <c r="E8" s="96"/>
      <c r="G8" s="96"/>
      <c r="I8" s="97">
        <v>2568</v>
      </c>
      <c r="J8" s="96"/>
      <c r="K8" s="97">
        <v>2567</v>
      </c>
      <c r="M8" s="166"/>
    </row>
    <row r="9" spans="1:13" ht="23.1" customHeight="1" x14ac:dyDescent="0.5">
      <c r="A9" s="91" t="s">
        <v>46</v>
      </c>
      <c r="E9" s="41"/>
      <c r="F9" s="41"/>
      <c r="G9" s="41"/>
      <c r="H9" s="41"/>
      <c r="I9" s="41"/>
      <c r="J9" s="42"/>
    </row>
    <row r="10" spans="1:13" ht="23.1" customHeight="1" x14ac:dyDescent="0.5">
      <c r="B10" s="91" t="s">
        <v>149</v>
      </c>
      <c r="E10" s="40"/>
      <c r="F10" s="40"/>
      <c r="G10" s="40"/>
      <c r="H10" s="40"/>
      <c r="I10" s="76">
        <v>-15633011.35</v>
      </c>
      <c r="J10" s="75"/>
      <c r="K10" s="76">
        <v>27639465.260000002</v>
      </c>
    </row>
    <row r="11" spans="1:13" ht="23.1" customHeight="1" x14ac:dyDescent="0.5">
      <c r="B11" s="91" t="s">
        <v>102</v>
      </c>
      <c r="E11" s="40"/>
      <c r="F11" s="40"/>
      <c r="G11" s="40"/>
      <c r="H11" s="40"/>
      <c r="I11" s="76"/>
      <c r="J11" s="75"/>
      <c r="K11" s="77"/>
    </row>
    <row r="12" spans="1:13" ht="23.1" customHeight="1" x14ac:dyDescent="0.5">
      <c r="C12" s="91" t="s">
        <v>168</v>
      </c>
      <c r="E12" s="40"/>
      <c r="F12" s="40"/>
      <c r="G12" s="40"/>
      <c r="H12" s="40"/>
      <c r="I12" s="76">
        <v>377473.38</v>
      </c>
      <c r="J12" s="75"/>
      <c r="K12" s="76">
        <v>7110215.2999999998</v>
      </c>
    </row>
    <row r="13" spans="1:13" ht="23.1" customHeight="1" x14ac:dyDescent="0.5">
      <c r="C13" s="91" t="s">
        <v>47</v>
      </c>
      <c r="E13" s="40"/>
      <c r="F13" s="40"/>
      <c r="G13" s="40"/>
      <c r="H13" s="40"/>
      <c r="I13" s="76">
        <v>3195844.72</v>
      </c>
      <c r="J13" s="75"/>
      <c r="K13" s="76">
        <v>4480015.7699999996</v>
      </c>
      <c r="L13" s="46"/>
    </row>
    <row r="14" spans="1:13" ht="23.1" customHeight="1" x14ac:dyDescent="0.5">
      <c r="C14" s="91" t="s">
        <v>92</v>
      </c>
      <c r="E14" s="40"/>
      <c r="F14" s="40"/>
      <c r="G14" s="40"/>
      <c r="H14" s="40"/>
      <c r="I14" s="76">
        <v>-196323.83</v>
      </c>
      <c r="J14" s="75"/>
      <c r="K14" s="76">
        <v>-40982.49</v>
      </c>
      <c r="L14" s="46"/>
    </row>
    <row r="15" spans="1:13" ht="23.1" customHeight="1" x14ac:dyDescent="0.5">
      <c r="C15" s="91" t="s">
        <v>78</v>
      </c>
      <c r="E15" s="48"/>
      <c r="F15" s="40"/>
      <c r="G15" s="48"/>
      <c r="H15" s="40"/>
      <c r="I15" s="76">
        <v>3832490.44</v>
      </c>
      <c r="J15" s="75"/>
      <c r="K15" s="76">
        <v>4429619.1900000004</v>
      </c>
    </row>
    <row r="16" spans="1:13" ht="23.1" customHeight="1" x14ac:dyDescent="0.5">
      <c r="C16" s="91" t="s">
        <v>123</v>
      </c>
      <c r="E16" s="48"/>
      <c r="F16" s="40"/>
      <c r="G16" s="48"/>
      <c r="H16" s="40"/>
      <c r="I16" s="76">
        <v>1431115.74</v>
      </c>
      <c r="J16" s="75"/>
      <c r="K16" s="85">
        <v>0</v>
      </c>
    </row>
    <row r="17" spans="1:13" ht="23.1" customHeight="1" x14ac:dyDescent="0.5">
      <c r="A17" s="98"/>
      <c r="B17" s="98"/>
      <c r="C17" s="98" t="s">
        <v>122</v>
      </c>
      <c r="D17" s="98"/>
      <c r="E17" s="58"/>
      <c r="F17" s="40"/>
      <c r="G17" s="48"/>
      <c r="H17" s="40"/>
      <c r="I17" s="76">
        <v>1040099.35</v>
      </c>
      <c r="J17" s="75"/>
      <c r="K17" s="76">
        <v>-2267740.31</v>
      </c>
      <c r="M17" s="94"/>
    </row>
    <row r="18" spans="1:13" s="100" customFormat="1" ht="23.1" customHeight="1" x14ac:dyDescent="0.5">
      <c r="A18" s="99"/>
      <c r="B18" s="99"/>
      <c r="C18" s="91" t="s">
        <v>171</v>
      </c>
      <c r="D18" s="91"/>
      <c r="E18" s="53"/>
      <c r="F18" s="54"/>
      <c r="G18" s="54"/>
      <c r="H18" s="54"/>
      <c r="I18" s="78">
        <v>0</v>
      </c>
      <c r="J18" s="53"/>
      <c r="K18" s="44">
        <v>-42481.38</v>
      </c>
      <c r="L18" s="55"/>
      <c r="M18" s="167"/>
    </row>
    <row r="19" spans="1:13" ht="23.1" customHeight="1" x14ac:dyDescent="0.5">
      <c r="A19" s="98"/>
      <c r="B19" s="98"/>
      <c r="C19" s="91" t="s">
        <v>172</v>
      </c>
      <c r="E19" s="56"/>
      <c r="F19" s="40"/>
      <c r="G19" s="40"/>
      <c r="H19" s="40"/>
      <c r="I19" s="79">
        <v>458582.16</v>
      </c>
      <c r="J19" s="79"/>
      <c r="K19" s="79">
        <v>80477.649999999994</v>
      </c>
    </row>
    <row r="20" spans="1:13" ht="23.1" customHeight="1" x14ac:dyDescent="0.5">
      <c r="A20" s="98"/>
      <c r="B20" s="98"/>
      <c r="C20" s="91" t="s">
        <v>173</v>
      </c>
      <c r="E20" s="56"/>
      <c r="F20" s="40"/>
      <c r="G20" s="40"/>
      <c r="H20" s="40"/>
      <c r="I20" s="76">
        <v>82360.55</v>
      </c>
      <c r="J20" s="79"/>
      <c r="K20" s="78">
        <v>0</v>
      </c>
      <c r="M20" s="94"/>
    </row>
    <row r="21" spans="1:13" ht="23.1" customHeight="1" x14ac:dyDescent="0.5">
      <c r="C21" s="91" t="s">
        <v>80</v>
      </c>
      <c r="E21" s="48"/>
      <c r="F21" s="40"/>
      <c r="G21" s="48"/>
      <c r="H21" s="40"/>
      <c r="I21" s="79">
        <v>786377.4</v>
      </c>
      <c r="J21" s="79"/>
      <c r="K21" s="80">
        <v>855858.47</v>
      </c>
    </row>
    <row r="22" spans="1:13" ht="23.1" customHeight="1" x14ac:dyDescent="0.5">
      <c r="A22" s="98"/>
      <c r="B22" s="98"/>
      <c r="C22" s="98" t="s">
        <v>134</v>
      </c>
      <c r="D22" s="98"/>
      <c r="E22" s="56"/>
      <c r="F22" s="40"/>
      <c r="G22" s="40"/>
      <c r="H22" s="40"/>
      <c r="I22" s="76">
        <v>-503780.63</v>
      </c>
      <c r="J22" s="75"/>
      <c r="K22" s="44">
        <v>318766.77</v>
      </c>
      <c r="M22" s="94"/>
    </row>
    <row r="23" spans="1:13" s="100" customFormat="1" ht="23.1" customHeight="1" x14ac:dyDescent="0.5">
      <c r="A23" s="99"/>
      <c r="B23" s="99"/>
      <c r="C23" s="99" t="s">
        <v>169</v>
      </c>
      <c r="D23" s="99"/>
      <c r="E23" s="53"/>
      <c r="F23" s="57"/>
      <c r="G23" s="54"/>
      <c r="H23" s="57"/>
      <c r="I23" s="45">
        <v>107000</v>
      </c>
      <c r="J23" s="80"/>
      <c r="K23" s="45">
        <v>40000</v>
      </c>
      <c r="L23" s="55"/>
      <c r="M23" s="167"/>
    </row>
    <row r="24" spans="1:13" ht="23.1" customHeight="1" x14ac:dyDescent="0.5">
      <c r="A24" s="98"/>
      <c r="B24" s="98"/>
      <c r="C24" s="98" t="s">
        <v>107</v>
      </c>
      <c r="D24" s="98"/>
      <c r="E24" s="59"/>
      <c r="F24" s="40"/>
      <c r="G24" s="47"/>
      <c r="H24" s="40"/>
      <c r="I24" s="76">
        <v>-874144.1</v>
      </c>
      <c r="J24" s="75"/>
      <c r="K24" s="76">
        <v>1254605.02</v>
      </c>
      <c r="M24" s="94"/>
    </row>
    <row r="25" spans="1:13" ht="23.1" customHeight="1" x14ac:dyDescent="0.5">
      <c r="A25" s="98"/>
      <c r="B25" s="98"/>
      <c r="C25" s="98" t="s">
        <v>48</v>
      </c>
      <c r="D25" s="98"/>
      <c r="E25" s="58"/>
      <c r="F25" s="48"/>
      <c r="G25" s="48"/>
      <c r="H25" s="48"/>
      <c r="I25" s="76">
        <v>-40639425.340000004</v>
      </c>
      <c r="J25" s="75"/>
      <c r="K25" s="76">
        <v>-1732916.83</v>
      </c>
      <c r="M25" s="94"/>
    </row>
    <row r="26" spans="1:13" ht="23.1" customHeight="1" x14ac:dyDescent="0.5">
      <c r="A26" s="98"/>
      <c r="B26" s="98"/>
      <c r="C26" s="98" t="s">
        <v>57</v>
      </c>
      <c r="D26" s="98"/>
      <c r="E26" s="58"/>
      <c r="F26" s="48"/>
      <c r="G26" s="48"/>
      <c r="H26" s="48"/>
      <c r="I26" s="76">
        <v>-20684942.359999999</v>
      </c>
      <c r="J26" s="75"/>
      <c r="K26" s="76">
        <v>29909175.510000002</v>
      </c>
      <c r="M26" s="94"/>
    </row>
    <row r="27" spans="1:13" ht="23.1" customHeight="1" x14ac:dyDescent="0.5">
      <c r="A27" s="98"/>
      <c r="B27" s="98"/>
      <c r="C27" s="98" t="s">
        <v>108</v>
      </c>
      <c r="D27" s="98"/>
      <c r="E27" s="59"/>
      <c r="F27" s="40"/>
      <c r="G27" s="47"/>
      <c r="H27" s="40"/>
      <c r="I27" s="76">
        <v>-12666096.84</v>
      </c>
      <c r="J27" s="75"/>
      <c r="K27" s="76">
        <v>36209579.850000001</v>
      </c>
      <c r="M27" s="94"/>
    </row>
    <row r="28" spans="1:13" ht="23.1" customHeight="1" x14ac:dyDescent="0.5">
      <c r="A28" s="98"/>
      <c r="B28" s="98"/>
      <c r="C28" s="98" t="s">
        <v>87</v>
      </c>
      <c r="D28" s="98"/>
      <c r="E28" s="58"/>
      <c r="F28" s="40"/>
      <c r="G28" s="48"/>
      <c r="H28" s="40"/>
      <c r="I28" s="76">
        <v>652696.77</v>
      </c>
      <c r="J28" s="75"/>
      <c r="K28" s="76">
        <v>-71268.27</v>
      </c>
      <c r="M28" s="94"/>
    </row>
    <row r="29" spans="1:13" ht="23.1" customHeight="1" x14ac:dyDescent="0.5">
      <c r="A29" s="98"/>
      <c r="B29" s="98"/>
      <c r="C29" s="98" t="s">
        <v>109</v>
      </c>
      <c r="D29" s="98"/>
      <c r="E29" s="56"/>
      <c r="F29" s="40"/>
      <c r="G29" s="40"/>
      <c r="H29" s="40"/>
      <c r="I29" s="76">
        <v>294374.2</v>
      </c>
      <c r="J29" s="75"/>
      <c r="K29" s="75">
        <v>175591.99</v>
      </c>
      <c r="M29" s="94"/>
    </row>
    <row r="30" spans="1:13" ht="23.1" customHeight="1" x14ac:dyDescent="0.5">
      <c r="C30" s="91" t="s">
        <v>93</v>
      </c>
      <c r="E30" s="48"/>
      <c r="F30" s="40"/>
      <c r="G30" s="48"/>
      <c r="H30" s="40"/>
      <c r="I30" s="76">
        <v>-531469.93999999994</v>
      </c>
      <c r="J30" s="75"/>
      <c r="K30" s="76">
        <v>-2651145.4</v>
      </c>
    </row>
    <row r="31" spans="1:13" ht="23.1" customHeight="1" x14ac:dyDescent="0.5">
      <c r="B31" s="91" t="s">
        <v>49</v>
      </c>
      <c r="E31" s="40"/>
      <c r="F31" s="40"/>
      <c r="G31" s="40"/>
      <c r="H31" s="40"/>
      <c r="I31" s="81">
        <f>SUM(I10:I30)</f>
        <v>-79470779.680000007</v>
      </c>
      <c r="J31" s="75"/>
      <c r="K31" s="81">
        <f>SUM(J10:K30)</f>
        <v>105696836.09999999</v>
      </c>
    </row>
    <row r="32" spans="1:13" ht="23.1" customHeight="1" x14ac:dyDescent="0.5">
      <c r="E32" s="40"/>
      <c r="F32" s="40"/>
      <c r="G32" s="40"/>
      <c r="H32" s="40"/>
      <c r="I32" s="75"/>
      <c r="J32" s="75"/>
      <c r="K32" s="75"/>
    </row>
    <row r="33" spans="1:256" ht="23.1" customHeight="1" x14ac:dyDescent="0.5">
      <c r="E33" s="40"/>
      <c r="F33" s="40"/>
      <c r="G33" s="40"/>
      <c r="H33" s="40"/>
      <c r="I33" s="75"/>
      <c r="J33" s="75"/>
      <c r="K33" s="75"/>
    </row>
    <row r="34" spans="1:256" ht="24" customHeight="1" x14ac:dyDescent="0.5">
      <c r="K34" s="92" t="s">
        <v>63</v>
      </c>
    </row>
    <row r="35" spans="1:256" ht="24" customHeight="1" x14ac:dyDescent="0.5">
      <c r="K35" s="92" t="s">
        <v>64</v>
      </c>
    </row>
    <row r="36" spans="1:256" ht="24" customHeight="1" x14ac:dyDescent="0.5">
      <c r="A36" s="182" t="s">
        <v>155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93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</row>
    <row r="37" spans="1:256" ht="24" customHeight="1" x14ac:dyDescent="0.5">
      <c r="A37" s="183" t="str">
        <f>$A$4</f>
        <v>บริษัท บางกอก แอสเซท อินเตอร์กรุ๊ป  จำกัด (มหาชน)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</row>
    <row r="38" spans="1:256" ht="24" customHeight="1" x14ac:dyDescent="0.5">
      <c r="A38" s="183" t="str">
        <f>$A$5&amp;"  (ต่อ)"</f>
        <v>งบกระแสเงินสด  (ต่อ)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39" spans="1:256" ht="24" customHeight="1" x14ac:dyDescent="0.5">
      <c r="A39" s="183" t="str">
        <f>$A$6</f>
        <v>สำหรับงวดเก้าเดือนสิ้นสุดวันที่ 30 กันยายน 2568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1:256" s="95" customFormat="1" ht="24" customHeight="1" x14ac:dyDescent="0.5">
      <c r="A40" s="91"/>
      <c r="B40" s="91"/>
      <c r="C40" s="91"/>
      <c r="D40" s="91"/>
      <c r="E40" s="94"/>
      <c r="F40" s="94"/>
      <c r="G40" s="94"/>
      <c r="H40" s="94"/>
      <c r="I40" s="184" t="s">
        <v>19</v>
      </c>
      <c r="J40" s="184"/>
      <c r="K40" s="184"/>
      <c r="L40" s="91"/>
      <c r="M40" s="165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spans="1:256" ht="24" customHeight="1" x14ac:dyDescent="0.5">
      <c r="A41" s="95"/>
      <c r="B41" s="95"/>
      <c r="C41" s="95"/>
      <c r="D41" s="95"/>
      <c r="E41" s="96"/>
      <c r="F41" s="95"/>
      <c r="G41" s="96"/>
      <c r="H41" s="95"/>
      <c r="I41" s="97">
        <v>2568</v>
      </c>
      <c r="J41" s="96"/>
      <c r="K41" s="97">
        <v>2567</v>
      </c>
      <c r="L41" s="95"/>
      <c r="M41" s="166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  <c r="IR41" s="95"/>
      <c r="IS41" s="95"/>
      <c r="IT41" s="95"/>
      <c r="IU41" s="95"/>
      <c r="IV41" s="95"/>
    </row>
    <row r="42" spans="1:256" ht="24" customHeight="1" x14ac:dyDescent="0.5">
      <c r="C42" s="91" t="s">
        <v>50</v>
      </c>
      <c r="E42" s="48"/>
      <c r="F42" s="40"/>
      <c r="G42" s="48"/>
      <c r="H42" s="49"/>
      <c r="I42" s="76">
        <v>-4290589.7</v>
      </c>
      <c r="J42" s="75"/>
      <c r="K42" s="44">
        <v>-5812029.71</v>
      </c>
    </row>
    <row r="43" spans="1:256" ht="24" customHeight="1" x14ac:dyDescent="0.5">
      <c r="C43" s="91" t="s">
        <v>71</v>
      </c>
      <c r="E43" s="48"/>
      <c r="F43" s="40"/>
      <c r="G43" s="48"/>
      <c r="H43" s="49"/>
      <c r="I43" s="76">
        <v>156965.92000000001</v>
      </c>
      <c r="J43" s="75"/>
      <c r="K43" s="44">
        <v>46214.13</v>
      </c>
    </row>
    <row r="44" spans="1:256" ht="24" customHeight="1" x14ac:dyDescent="0.5">
      <c r="C44" s="91" t="s">
        <v>94</v>
      </c>
      <c r="E44" s="48"/>
      <c r="F44" s="40"/>
      <c r="G44" s="48"/>
      <c r="H44" s="49"/>
      <c r="I44" s="76">
        <v>-74823.520000000004</v>
      </c>
      <c r="J44" s="75"/>
      <c r="K44" s="44">
        <v>-371471.98</v>
      </c>
    </row>
    <row r="45" spans="1:256" ht="24" customHeight="1" x14ac:dyDescent="0.5">
      <c r="C45" s="91" t="s">
        <v>166</v>
      </c>
      <c r="E45" s="48"/>
      <c r="F45" s="40"/>
      <c r="G45" s="48"/>
      <c r="H45" s="49"/>
      <c r="I45" s="76">
        <v>-74161.2</v>
      </c>
      <c r="J45" s="75"/>
      <c r="K45" s="78">
        <v>0</v>
      </c>
    </row>
    <row r="46" spans="1:256" ht="24" customHeight="1" x14ac:dyDescent="0.5">
      <c r="D46" s="91" t="s">
        <v>51</v>
      </c>
      <c r="E46" s="40"/>
      <c r="F46" s="40"/>
      <c r="G46" s="40"/>
      <c r="H46" s="40"/>
      <c r="I46" s="82">
        <f>SUM(I31,I42:I45)</f>
        <v>-83753388.180000007</v>
      </c>
      <c r="J46" s="75"/>
      <c r="K46" s="82">
        <f>SUM(K31,K42:K45)</f>
        <v>99559548.539999992</v>
      </c>
    </row>
    <row r="47" spans="1:256" ht="24" customHeight="1" x14ac:dyDescent="0.5">
      <c r="A47" s="91" t="s">
        <v>52</v>
      </c>
      <c r="E47" s="41"/>
      <c r="F47" s="41"/>
      <c r="G47" s="41"/>
      <c r="H47" s="41"/>
      <c r="I47" s="76"/>
      <c r="J47" s="75"/>
      <c r="K47" s="77"/>
    </row>
    <row r="48" spans="1:256" ht="24" customHeight="1" x14ac:dyDescent="0.5">
      <c r="A48" s="98"/>
      <c r="B48" s="98"/>
      <c r="C48" s="98" t="s">
        <v>138</v>
      </c>
      <c r="D48" s="98"/>
      <c r="E48" s="86"/>
      <c r="F48" s="41"/>
      <c r="G48" s="41"/>
      <c r="H48" s="41"/>
      <c r="I48" s="78">
        <v>0</v>
      </c>
      <c r="J48" s="45"/>
      <c r="K48" s="44">
        <v>1829844.75</v>
      </c>
      <c r="L48" s="40"/>
      <c r="M48" s="94"/>
    </row>
    <row r="49" spans="1:11" ht="24" customHeight="1" x14ac:dyDescent="0.5">
      <c r="C49" s="91" t="s">
        <v>110</v>
      </c>
      <c r="E49" s="48"/>
      <c r="F49" s="48"/>
      <c r="G49" s="48"/>
      <c r="H49" s="48"/>
      <c r="I49" s="76">
        <v>-298476.71000000002</v>
      </c>
      <c r="J49" s="75"/>
      <c r="K49" s="44">
        <v>-1786799.1</v>
      </c>
    </row>
    <row r="50" spans="1:11" ht="24" customHeight="1" x14ac:dyDescent="0.5">
      <c r="C50" s="91" t="s">
        <v>111</v>
      </c>
      <c r="E50" s="48"/>
      <c r="F50" s="48"/>
      <c r="G50" s="48"/>
      <c r="H50" s="48"/>
      <c r="I50" s="44">
        <v>109506.86</v>
      </c>
      <c r="J50" s="75"/>
      <c r="K50" s="44">
        <v>82172.34</v>
      </c>
    </row>
    <row r="51" spans="1:11" ht="24" customHeight="1" x14ac:dyDescent="0.5">
      <c r="C51" s="99" t="s">
        <v>127</v>
      </c>
      <c r="E51" s="48"/>
      <c r="F51" s="48"/>
      <c r="G51" s="48"/>
      <c r="H51" s="48"/>
      <c r="I51" s="76">
        <v>-538589.87</v>
      </c>
      <c r="J51" s="75"/>
      <c r="K51" s="44">
        <v>-12785.07</v>
      </c>
    </row>
    <row r="52" spans="1:11" ht="24" customHeight="1" x14ac:dyDescent="0.5">
      <c r="A52" s="95"/>
      <c r="B52" s="95"/>
      <c r="D52" s="91" t="s">
        <v>53</v>
      </c>
      <c r="E52" s="50"/>
      <c r="F52" s="50"/>
      <c r="G52" s="50"/>
      <c r="H52" s="48"/>
      <c r="I52" s="82">
        <f>SUM(I48:I51)</f>
        <v>-727559.72</v>
      </c>
      <c r="J52" s="75"/>
      <c r="K52" s="82">
        <f>SUM(K48:K51)</f>
        <v>112432.9199999999</v>
      </c>
    </row>
    <row r="53" spans="1:11" ht="24" customHeight="1" x14ac:dyDescent="0.5">
      <c r="A53" s="91" t="s">
        <v>54</v>
      </c>
      <c r="E53" s="40"/>
      <c r="F53" s="48"/>
      <c r="G53" s="40"/>
      <c r="H53" s="48"/>
      <c r="I53" s="76"/>
      <c r="J53" s="75"/>
      <c r="K53" s="77"/>
    </row>
    <row r="54" spans="1:11" ht="24" customHeight="1" x14ac:dyDescent="0.5">
      <c r="C54" s="94" t="s">
        <v>144</v>
      </c>
      <c r="E54" s="48"/>
      <c r="F54" s="49"/>
      <c r="G54" s="48"/>
      <c r="H54" s="48"/>
      <c r="I54" s="76">
        <v>108000000</v>
      </c>
      <c r="J54" s="75"/>
      <c r="K54" s="85">
        <v>0</v>
      </c>
    </row>
    <row r="55" spans="1:11" ht="24" customHeight="1" x14ac:dyDescent="0.5">
      <c r="C55" s="94" t="s">
        <v>145</v>
      </c>
      <c r="E55" s="48"/>
      <c r="F55" s="49"/>
      <c r="G55" s="48"/>
      <c r="H55" s="48"/>
      <c r="I55" s="76">
        <v>-1695162.12</v>
      </c>
      <c r="J55" s="75"/>
      <c r="K55" s="85">
        <v>0</v>
      </c>
    </row>
    <row r="56" spans="1:11" ht="24" customHeight="1" x14ac:dyDescent="0.5">
      <c r="C56" s="91" t="s">
        <v>135</v>
      </c>
      <c r="E56" s="40"/>
      <c r="F56" s="48"/>
      <c r="G56" s="40"/>
      <c r="H56" s="48"/>
      <c r="I56" s="78">
        <v>0</v>
      </c>
      <c r="J56" s="75"/>
      <c r="K56" s="44">
        <v>-29977954.760000002</v>
      </c>
    </row>
    <row r="57" spans="1:11" ht="24" customHeight="1" x14ac:dyDescent="0.5">
      <c r="C57" s="91" t="s">
        <v>130</v>
      </c>
      <c r="E57" s="48"/>
      <c r="F57" s="49"/>
      <c r="G57" s="48"/>
      <c r="H57" s="48"/>
      <c r="I57" s="76">
        <v>40000000</v>
      </c>
      <c r="J57" s="78"/>
      <c r="K57" s="85">
        <v>0</v>
      </c>
    </row>
    <row r="58" spans="1:11" ht="24" customHeight="1" x14ac:dyDescent="0.5">
      <c r="C58" s="91" t="s">
        <v>95</v>
      </c>
      <c r="E58" s="48"/>
      <c r="F58" s="49"/>
      <c r="G58" s="48"/>
      <c r="H58" s="48"/>
      <c r="I58" s="76">
        <v>-33665734.039999999</v>
      </c>
      <c r="J58" s="78"/>
      <c r="K58" s="44">
        <v>-4277277.0999999996</v>
      </c>
    </row>
    <row r="59" spans="1:11" ht="24" customHeight="1" x14ac:dyDescent="0.5">
      <c r="C59" s="91" t="s">
        <v>146</v>
      </c>
      <c r="E59" s="48"/>
      <c r="F59" s="49"/>
      <c r="G59" s="48"/>
      <c r="H59" s="48"/>
      <c r="I59" s="76">
        <v>-59000000</v>
      </c>
      <c r="J59" s="78"/>
      <c r="K59" s="85">
        <v>0</v>
      </c>
    </row>
    <row r="60" spans="1:11" ht="24" customHeight="1" x14ac:dyDescent="0.5">
      <c r="C60" s="91" t="s">
        <v>128</v>
      </c>
      <c r="E60" s="48"/>
      <c r="F60" s="49"/>
      <c r="G60" s="48"/>
      <c r="H60" s="48"/>
      <c r="I60" s="76">
        <v>-200000</v>
      </c>
      <c r="J60" s="78"/>
      <c r="K60" s="85">
        <v>0</v>
      </c>
    </row>
    <row r="61" spans="1:11" ht="24" customHeight="1" x14ac:dyDescent="0.5">
      <c r="C61" s="94" t="s">
        <v>79</v>
      </c>
      <c r="E61" s="48"/>
      <c r="F61" s="49"/>
      <c r="G61" s="48"/>
      <c r="H61" s="48"/>
      <c r="I61" s="76">
        <v>-2432427.91</v>
      </c>
      <c r="J61" s="75"/>
      <c r="K61" s="87">
        <v>-2803244.32</v>
      </c>
    </row>
    <row r="62" spans="1:11" ht="24" customHeight="1" x14ac:dyDescent="0.5">
      <c r="E62" s="50"/>
      <c r="F62" s="50"/>
      <c r="G62" s="50"/>
      <c r="H62" s="48"/>
      <c r="I62" s="75"/>
      <c r="J62" s="75"/>
      <c r="K62" s="75"/>
    </row>
    <row r="63" spans="1:11" ht="24" customHeight="1" x14ac:dyDescent="0.5">
      <c r="B63" s="101"/>
      <c r="C63" s="101"/>
      <c r="E63" s="51"/>
      <c r="F63" s="40"/>
      <c r="G63" s="51"/>
      <c r="H63" s="40"/>
      <c r="I63" s="73"/>
      <c r="J63" s="73"/>
      <c r="K63" s="1"/>
    </row>
    <row r="64" spans="1:11" ht="24" customHeight="1" x14ac:dyDescent="0.5">
      <c r="B64" s="101"/>
      <c r="C64" s="101"/>
      <c r="E64" s="51"/>
      <c r="F64" s="40"/>
      <c r="G64" s="51"/>
      <c r="H64" s="40"/>
      <c r="I64" s="73"/>
      <c r="J64" s="73"/>
      <c r="K64" s="1"/>
    </row>
    <row r="65" spans="1:256" ht="24" customHeight="1" x14ac:dyDescent="0.5">
      <c r="B65" s="101"/>
      <c r="C65" s="101"/>
      <c r="E65" s="51"/>
      <c r="F65" s="40"/>
      <c r="G65" s="51"/>
      <c r="H65" s="40"/>
      <c r="I65" s="73"/>
      <c r="J65" s="73"/>
      <c r="K65" s="1"/>
    </row>
    <row r="66" spans="1:256" ht="24" customHeight="1" x14ac:dyDescent="0.5">
      <c r="K66" s="92" t="s">
        <v>63</v>
      </c>
    </row>
    <row r="67" spans="1:256" ht="24" customHeight="1" x14ac:dyDescent="0.5">
      <c r="K67" s="92" t="s">
        <v>64</v>
      </c>
    </row>
    <row r="68" spans="1:256" ht="24" customHeight="1" x14ac:dyDescent="0.5">
      <c r="A68" s="182" t="s">
        <v>156</v>
      </c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93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</row>
    <row r="69" spans="1:256" ht="24" customHeight="1" x14ac:dyDescent="0.5">
      <c r="A69" s="183" t="str">
        <f>$A$4</f>
        <v>บริษัท บางกอก แอสเซท อินเตอร์กรุ๊ป  จำกัด (มหาชน)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</row>
    <row r="70" spans="1:256" ht="24" customHeight="1" x14ac:dyDescent="0.5">
      <c r="A70" s="183" t="str">
        <f>$A$5&amp;"  (ต่อ)"</f>
        <v>งบกระแสเงินสด  (ต่อ)</v>
      </c>
      <c r="B70" s="183"/>
      <c r="C70" s="183"/>
      <c r="D70" s="183"/>
      <c r="E70" s="183"/>
      <c r="F70" s="183"/>
      <c r="G70" s="183"/>
      <c r="H70" s="183"/>
      <c r="I70" s="183"/>
      <c r="J70" s="183"/>
      <c r="K70" s="183"/>
    </row>
    <row r="71" spans="1:256" ht="24" customHeight="1" x14ac:dyDescent="0.5">
      <c r="A71" s="183" t="str">
        <f>$A$6</f>
        <v>สำหรับงวดเก้าเดือนสิ้นสุดวันที่ 30 กันยายน 2568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83"/>
    </row>
    <row r="72" spans="1:256" s="95" customFormat="1" ht="24" customHeight="1" x14ac:dyDescent="0.5">
      <c r="A72" s="91"/>
      <c r="B72" s="91"/>
      <c r="C72" s="91"/>
      <c r="D72" s="91"/>
      <c r="E72" s="94"/>
      <c r="F72" s="94"/>
      <c r="G72" s="94"/>
      <c r="H72" s="94"/>
      <c r="I72" s="184" t="s">
        <v>19</v>
      </c>
      <c r="J72" s="184"/>
      <c r="K72" s="184"/>
      <c r="L72" s="91"/>
      <c r="M72" s="165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  <c r="IU72" s="91"/>
      <c r="IV72" s="91"/>
    </row>
    <row r="73" spans="1:256" ht="24" customHeight="1" x14ac:dyDescent="0.5">
      <c r="A73" s="95"/>
      <c r="B73" s="95"/>
      <c r="C73" s="95"/>
      <c r="D73" s="95"/>
      <c r="E73" s="96"/>
      <c r="F73" s="95"/>
      <c r="G73" s="96"/>
      <c r="H73" s="95"/>
      <c r="I73" s="97">
        <v>2568</v>
      </c>
      <c r="J73" s="96"/>
      <c r="K73" s="97">
        <v>2567</v>
      </c>
      <c r="L73" s="95"/>
      <c r="M73" s="166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5"/>
      <c r="DQ73" s="95"/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  <c r="EM73" s="95"/>
      <c r="EN73" s="95"/>
      <c r="EO73" s="95"/>
      <c r="EP73" s="95"/>
      <c r="EQ73" s="95"/>
      <c r="ER73" s="95"/>
      <c r="ES73" s="95"/>
      <c r="ET73" s="95"/>
      <c r="EU73" s="95"/>
      <c r="EV73" s="95"/>
      <c r="EW73" s="95"/>
      <c r="EX73" s="95"/>
      <c r="EY73" s="95"/>
      <c r="EZ73" s="95"/>
      <c r="FA73" s="95"/>
      <c r="FB73" s="95"/>
      <c r="FC73" s="95"/>
      <c r="FD73" s="95"/>
      <c r="FE73" s="95"/>
      <c r="FF73" s="95"/>
      <c r="FG73" s="95"/>
      <c r="FH73" s="95"/>
      <c r="FI73" s="95"/>
      <c r="FJ73" s="95"/>
      <c r="FK73" s="95"/>
      <c r="FL73" s="95"/>
      <c r="FM73" s="95"/>
      <c r="FN73" s="95"/>
      <c r="FO73" s="95"/>
      <c r="FP73" s="95"/>
      <c r="FQ73" s="95"/>
      <c r="FR73" s="95"/>
      <c r="FS73" s="95"/>
      <c r="FT73" s="95"/>
      <c r="FU73" s="95"/>
      <c r="FV73" s="95"/>
      <c r="FW73" s="95"/>
      <c r="FX73" s="95"/>
      <c r="FY73" s="95"/>
      <c r="FZ73" s="95"/>
      <c r="GA73" s="95"/>
      <c r="GB73" s="95"/>
      <c r="GC73" s="95"/>
      <c r="GD73" s="95"/>
      <c r="GE73" s="95"/>
      <c r="GF73" s="95"/>
      <c r="GG73" s="95"/>
      <c r="GH73" s="95"/>
      <c r="GI73" s="95"/>
      <c r="GJ73" s="95"/>
      <c r="GK73" s="95"/>
      <c r="GL73" s="95"/>
      <c r="GM73" s="95"/>
      <c r="GN73" s="95"/>
      <c r="GO73" s="95"/>
      <c r="GP73" s="95"/>
      <c r="GQ73" s="95"/>
      <c r="GR73" s="95"/>
      <c r="GS73" s="95"/>
      <c r="GT73" s="95"/>
      <c r="GU73" s="95"/>
      <c r="GV73" s="95"/>
      <c r="GW73" s="95"/>
      <c r="GX73" s="95"/>
      <c r="GY73" s="95"/>
      <c r="GZ73" s="95"/>
      <c r="HA73" s="95"/>
      <c r="HB73" s="95"/>
      <c r="HC73" s="95"/>
      <c r="HD73" s="95"/>
      <c r="HE73" s="95"/>
      <c r="HF73" s="95"/>
      <c r="HG73" s="95"/>
      <c r="HH73" s="95"/>
      <c r="HI73" s="95"/>
      <c r="HJ73" s="95"/>
      <c r="HK73" s="95"/>
      <c r="HL73" s="95"/>
      <c r="HM73" s="95"/>
      <c r="HN73" s="95"/>
      <c r="HO73" s="95"/>
      <c r="HP73" s="95"/>
      <c r="HQ73" s="95"/>
      <c r="HR73" s="95"/>
      <c r="HS73" s="95"/>
      <c r="HT73" s="95"/>
      <c r="HU73" s="95"/>
      <c r="HV73" s="95"/>
      <c r="HW73" s="95"/>
      <c r="HX73" s="95"/>
      <c r="HY73" s="95"/>
      <c r="HZ73" s="95"/>
      <c r="IA73" s="95"/>
      <c r="IB73" s="95"/>
      <c r="IC73" s="95"/>
      <c r="ID73" s="95"/>
      <c r="IE73" s="95"/>
      <c r="IF73" s="95"/>
      <c r="IG73" s="95"/>
      <c r="IH73" s="95"/>
      <c r="II73" s="95"/>
      <c r="IJ73" s="95"/>
      <c r="IK73" s="95"/>
      <c r="IL73" s="95"/>
      <c r="IM73" s="95"/>
      <c r="IN73" s="95"/>
      <c r="IO73" s="95"/>
      <c r="IP73" s="95"/>
      <c r="IQ73" s="95"/>
      <c r="IR73" s="95"/>
      <c r="IS73" s="95"/>
      <c r="IT73" s="95"/>
      <c r="IU73" s="95"/>
      <c r="IV73" s="95"/>
    </row>
    <row r="74" spans="1:256" ht="24" customHeight="1" x14ac:dyDescent="0.5">
      <c r="C74" s="94" t="s">
        <v>129</v>
      </c>
      <c r="E74" s="50"/>
      <c r="F74" s="50"/>
      <c r="G74" s="50"/>
      <c r="H74" s="48"/>
      <c r="I74" s="75">
        <v>-3068515.12</v>
      </c>
      <c r="J74" s="75"/>
      <c r="K74" s="45">
        <v>-4461223.49</v>
      </c>
    </row>
    <row r="75" spans="1:256" ht="24" customHeight="1" x14ac:dyDescent="0.5">
      <c r="C75" s="94" t="s">
        <v>139</v>
      </c>
      <c r="E75" s="50"/>
      <c r="F75" s="50"/>
      <c r="G75" s="50"/>
      <c r="H75" s="48"/>
      <c r="I75" s="75">
        <v>-12600000</v>
      </c>
      <c r="J75" s="75"/>
      <c r="K75" s="44">
        <v>-33300000</v>
      </c>
    </row>
    <row r="76" spans="1:256" ht="24" customHeight="1" x14ac:dyDescent="0.5">
      <c r="C76" s="94"/>
      <c r="D76" s="91" t="s">
        <v>55</v>
      </c>
      <c r="E76" s="50"/>
      <c r="F76" s="50"/>
      <c r="G76" s="50"/>
      <c r="H76" s="48"/>
      <c r="I76" s="82">
        <f>SUM(I54:I61,I74:I75)</f>
        <v>35338160.81000001</v>
      </c>
      <c r="J76" s="75"/>
      <c r="K76" s="82">
        <f>SUM(K54:K61,K74:K75)</f>
        <v>-74819699.670000002</v>
      </c>
    </row>
    <row r="77" spans="1:256" ht="24" customHeight="1" x14ac:dyDescent="0.5">
      <c r="A77" s="91" t="s">
        <v>56</v>
      </c>
      <c r="C77" s="94"/>
      <c r="E77" s="50"/>
      <c r="F77" s="50"/>
      <c r="G77" s="50"/>
      <c r="H77" s="48"/>
      <c r="I77" s="81">
        <f>I76+I52+I46</f>
        <v>-49142787.089999996</v>
      </c>
      <c r="J77" s="75"/>
      <c r="K77" s="81">
        <f>K76+K52+K46</f>
        <v>24852281.789999992</v>
      </c>
    </row>
    <row r="78" spans="1:256" ht="24" customHeight="1" x14ac:dyDescent="0.5">
      <c r="A78" s="91" t="s">
        <v>67</v>
      </c>
      <c r="E78" s="50"/>
      <c r="F78" s="50"/>
      <c r="G78" s="50"/>
      <c r="H78" s="48"/>
      <c r="I78" s="76">
        <v>98260346.450000003</v>
      </c>
      <c r="J78" s="75"/>
      <c r="K78" s="77">
        <v>18298983.23</v>
      </c>
    </row>
    <row r="79" spans="1:256" ht="24" customHeight="1" thickBot="1" x14ac:dyDescent="0.55000000000000004">
      <c r="A79" s="91" t="s">
        <v>68</v>
      </c>
      <c r="E79" s="50"/>
      <c r="F79" s="50"/>
      <c r="G79" s="50"/>
      <c r="H79" s="48"/>
      <c r="I79" s="83">
        <f>I77+I78</f>
        <v>49117559.360000007</v>
      </c>
      <c r="J79" s="75"/>
      <c r="K79" s="83">
        <f>K77+K78</f>
        <v>43151265.019999996</v>
      </c>
    </row>
    <row r="80" spans="1:256" ht="24" customHeight="1" thickTop="1" x14ac:dyDescent="0.5">
      <c r="E80" s="50"/>
      <c r="F80" s="50"/>
      <c r="G80" s="50"/>
      <c r="H80" s="48"/>
      <c r="I80" s="75"/>
      <c r="J80" s="75"/>
      <c r="K80" s="75"/>
    </row>
    <row r="81" spans="1:13" ht="24" customHeight="1" x14ac:dyDescent="0.5">
      <c r="A81" s="102" t="s">
        <v>118</v>
      </c>
      <c r="B81" s="98"/>
      <c r="C81" s="98"/>
      <c r="D81" s="98"/>
      <c r="E81" s="56"/>
      <c r="F81" s="40"/>
      <c r="G81" s="40"/>
      <c r="H81" s="40"/>
      <c r="I81" s="56"/>
      <c r="J81" s="73"/>
      <c r="K81" s="56"/>
      <c r="M81" s="94"/>
    </row>
    <row r="82" spans="1:13" ht="24" customHeight="1" x14ac:dyDescent="0.5">
      <c r="A82" s="98"/>
      <c r="B82" s="103" t="s">
        <v>119</v>
      </c>
      <c r="E82" s="56"/>
      <c r="F82" s="40"/>
      <c r="G82" s="40"/>
      <c r="H82" s="40"/>
      <c r="I82" s="56"/>
      <c r="J82" s="73"/>
      <c r="K82" s="56"/>
      <c r="M82" s="94"/>
    </row>
    <row r="83" spans="1:13" ht="24" customHeight="1" x14ac:dyDescent="0.5">
      <c r="A83" s="98"/>
      <c r="C83" s="103" t="s">
        <v>120</v>
      </c>
      <c r="E83" s="73"/>
      <c r="F83" s="51"/>
      <c r="G83" s="51"/>
      <c r="H83" s="40"/>
      <c r="I83" s="78">
        <v>0</v>
      </c>
      <c r="J83" s="75"/>
      <c r="K83" s="75">
        <v>19437563.030000001</v>
      </c>
      <c r="M83" s="94"/>
    </row>
    <row r="84" spans="1:13" ht="24" customHeight="1" x14ac:dyDescent="0.5">
      <c r="A84" s="98"/>
      <c r="C84" s="98" t="s">
        <v>170</v>
      </c>
      <c r="E84" s="73"/>
      <c r="F84" s="51"/>
      <c r="G84" s="51"/>
      <c r="H84" s="40"/>
      <c r="I84" s="75">
        <v>-132191.44</v>
      </c>
      <c r="J84" s="75"/>
      <c r="K84" s="75">
        <v>555934.01</v>
      </c>
      <c r="M84" s="94"/>
    </row>
    <row r="87" spans="1:13" ht="24" customHeight="1" x14ac:dyDescent="0.5">
      <c r="I87" s="43">
        <f>I79-งบแสดงฐานะการเงิน!H13</f>
        <v>0</v>
      </c>
    </row>
    <row r="1242" spans="9:13" ht="24" customHeight="1" x14ac:dyDescent="0.5">
      <c r="I1242" s="91">
        <v>0</v>
      </c>
      <c r="M1242" s="94"/>
    </row>
  </sheetData>
  <mergeCells count="15">
    <mergeCell ref="A68:K68"/>
    <mergeCell ref="A69:K69"/>
    <mergeCell ref="A70:K70"/>
    <mergeCell ref="A71:K71"/>
    <mergeCell ref="I72:K72"/>
    <mergeCell ref="I7:K7"/>
    <mergeCell ref="A3:K3"/>
    <mergeCell ref="A4:K4"/>
    <mergeCell ref="A5:K5"/>
    <mergeCell ref="A6:K6"/>
    <mergeCell ref="A36:K36"/>
    <mergeCell ref="A37:K37"/>
    <mergeCell ref="A38:K38"/>
    <mergeCell ref="A39:K39"/>
    <mergeCell ref="I40:K40"/>
  </mergeCells>
  <pageMargins left="0.6692913385826772" right="0.31496062992125984" top="0.51181102362204722" bottom="1.1811023622047245" header="0.51181102362204722" footer="1.1811023622047245"/>
  <pageSetup paperSize="9" fitToHeight="0" orientation="portrait" blackAndWhite="1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งบแสดงฐานะการเงิน</vt:lpstr>
      <vt:lpstr>งบกำไรขาดทุนเบ็ดเสร็จสามเดือน</vt:lpstr>
      <vt:lpstr>งบกำไรขาดทุนเบ็ดเสร็จเก้าเดือน</vt:lpstr>
      <vt:lpstr>งบแสดงการเปลี่ยนแปลง</vt:lpstr>
      <vt:lpstr>งบกระแสเงินสด</vt:lpstr>
      <vt:lpstr>งบกระแสเงินสด!Print_Area</vt:lpstr>
      <vt:lpstr>งบกำไรขาดทุนเบ็ดเสร็จเก้าเดือน!Print_Area</vt:lpstr>
      <vt:lpstr>งบกำไรขาดทุนเบ็ดเสร็จสามเดือน!Print_Area</vt:lpstr>
      <vt:lpstr>งบแสดงการเปลี่ยนแปลง!Print_Area</vt:lpstr>
      <vt:lpstr>งบแสดงฐานะการเงิน!Print_Area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wilaiwan.n</cp:lastModifiedBy>
  <cp:lastPrinted>2025-11-07T10:04:20Z</cp:lastPrinted>
  <dcterms:created xsi:type="dcterms:W3CDTF">2006-05-10T11:03:36Z</dcterms:created>
  <dcterms:modified xsi:type="dcterms:W3CDTF">2025-11-07T11:01:11Z</dcterms:modified>
</cp:coreProperties>
</file>