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sit\Downloads\บางกอก แอสเซท อินเตอร์กรุ๊ป Q4-2568\"/>
    </mc:Choice>
  </mc:AlternateContent>
  <xr:revisionPtr revIDLastSave="0" documentId="13_ncr:1_{68A87FFC-7446-406A-8988-04DF34B70D4B}" xr6:coauthVersionLast="47" xr6:coauthVersionMax="47" xr10:uidLastSave="{00000000-0000-0000-0000-000000000000}"/>
  <bookViews>
    <workbookView xWindow="-120" yWindow="-120" windowWidth="29040" windowHeight="15720" tabRatio="699" xr2:uid="{00000000-000D-0000-FFFF-FFFF00000000}"/>
  </bookViews>
  <sheets>
    <sheet name="Financial position" sheetId="15" r:id="rId1"/>
    <sheet name="Compriehensive income " sheetId="21" r:id="rId2"/>
    <sheet name="Statements of changes" sheetId="17" r:id="rId3"/>
    <sheet name="Cash flow " sheetId="22" r:id="rId4"/>
  </sheets>
  <definedNames>
    <definedName name="_xlnm.Print_Area" localSheetId="3">'Cash flow '!$A$1:$K$80</definedName>
    <definedName name="_xlnm.Print_Area" localSheetId="1">'Compriehensive income '!$A$1:$J$32</definedName>
    <definedName name="_xlnm.Print_Area" localSheetId="0">'Financial position'!$A$1:$J$88</definedName>
    <definedName name="_xlnm.Print_Area" localSheetId="2">'Statements of changes'!$A$1:$N$31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22" l="1"/>
  <c r="K44" i="22" s="1"/>
  <c r="I30" i="22"/>
  <c r="I44" i="22" s="1"/>
  <c r="H16" i="17"/>
  <c r="J16" i="21"/>
  <c r="H16" i="21"/>
  <c r="N18" i="17" l="1"/>
  <c r="H17" i="17" l="1"/>
  <c r="L16" i="17"/>
  <c r="L17" i="17" s="1"/>
  <c r="H23" i="17"/>
  <c r="N15" i="17"/>
  <c r="J80" i="15"/>
  <c r="H80" i="15"/>
  <c r="H24" i="17" l="1"/>
  <c r="K62" i="22"/>
  <c r="I62" i="22"/>
  <c r="N22" i="17"/>
  <c r="L23" i="17"/>
  <c r="L24" i="17" s="1"/>
  <c r="J23" i="17"/>
  <c r="F23" i="17"/>
  <c r="N21" i="17"/>
  <c r="N19" i="17"/>
  <c r="M28" i="21"/>
  <c r="M29" i="21" s="1"/>
  <c r="J28" i="21"/>
  <c r="H28" i="21"/>
  <c r="H53" i="15"/>
  <c r="J53" i="15"/>
  <c r="N23" i="17" l="1"/>
  <c r="P21" i="17"/>
  <c r="J47" i="15" l="1"/>
  <c r="J24" i="15"/>
  <c r="J17" i="15"/>
  <c r="J10" i="21"/>
  <c r="K50" i="22"/>
  <c r="J25" i="15" l="1"/>
  <c r="A2" i="22"/>
  <c r="A35" i="22" s="1"/>
  <c r="A69" i="22" s="1"/>
  <c r="I50" i="22" l="1"/>
  <c r="M16" i="21"/>
  <c r="M10" i="21"/>
  <c r="M17" i="21" l="1"/>
  <c r="M19" i="21" l="1"/>
  <c r="M21" i="21" s="1"/>
  <c r="H10" i="21" l="1"/>
  <c r="J17" i="21" l="1"/>
  <c r="J19" i="21" s="1"/>
  <c r="J21" i="21" s="1"/>
  <c r="J29" i="21" s="1"/>
  <c r="H17" i="21"/>
  <c r="H19" i="21" s="1"/>
  <c r="H21" i="21" s="1"/>
  <c r="H29" i="21" l="1"/>
  <c r="H32" i="21"/>
  <c r="A2" i="17"/>
  <c r="N14" i="17" l="1"/>
  <c r="N12" i="17"/>
  <c r="P14" i="17" l="1"/>
  <c r="N16" i="17"/>
  <c r="H47" i="15"/>
  <c r="H24" i="15"/>
  <c r="J16" i="17" l="1"/>
  <c r="J17" i="17" s="1"/>
  <c r="J24" i="17" s="1"/>
  <c r="F16" i="17"/>
  <c r="F17" i="17" s="1"/>
  <c r="F24" i="17" s="1"/>
  <c r="N17" i="17" l="1"/>
  <c r="N24" i="17" s="1"/>
  <c r="N10" i="17"/>
  <c r="P10" i="17" l="1"/>
  <c r="P24" i="17" l="1"/>
  <c r="J54" i="15"/>
  <c r="J81" i="15" s="1"/>
  <c r="P17" i="17" l="1"/>
  <c r="H17" i="15"/>
  <c r="H54" i="15" l="1"/>
  <c r="H81" i="15" s="1"/>
  <c r="H25" i="15"/>
  <c r="H89" i="15" l="1"/>
  <c r="A62" i="15" l="1"/>
  <c r="A32" i="15"/>
  <c r="A64" i="15" l="1"/>
  <c r="A34" i="15" l="1"/>
  <c r="J89" i="15" l="1"/>
  <c r="I63" i="22" l="1"/>
  <c r="K63" i="22"/>
  <c r="K65" i="22" s="1"/>
  <c r="I64" i="22" s="1"/>
  <c r="I65" i="22" l="1"/>
</calcChain>
</file>

<file path=xl/sharedStrings.xml><?xml version="1.0" encoding="utf-8"?>
<sst xmlns="http://schemas.openxmlformats.org/spreadsheetml/2006/main" count="196" uniqueCount="170">
  <si>
    <t>BANGKOK ASSET INTERGROUP PUBLIC COMPANY LIMITED</t>
  </si>
  <si>
    <t>STATEMENT OF FINANCIAL POSITION</t>
  </si>
  <si>
    <t>AS AT DECEMBER 31, 2025</t>
  </si>
  <si>
    <t>ASSETS</t>
  </si>
  <si>
    <t>Baht</t>
  </si>
  <si>
    <t>Note</t>
  </si>
  <si>
    <t>CURRENT ASSETS</t>
  </si>
  <si>
    <t>Cash and cash equivalents</t>
  </si>
  <si>
    <t>Trade and other current receivables</t>
  </si>
  <si>
    <t>Inventories</t>
  </si>
  <si>
    <t>Construction in progress</t>
  </si>
  <si>
    <t>Prepaid costs</t>
  </si>
  <si>
    <t>Other current financial assets</t>
  </si>
  <si>
    <t>Other current assets</t>
  </si>
  <si>
    <t>Total current assets</t>
  </si>
  <si>
    <t>NON-CURRENT ASSETS</t>
  </si>
  <si>
    <t>Leasehold improvements and equipment</t>
  </si>
  <si>
    <t>Right-of-use assets</t>
  </si>
  <si>
    <t>Intangible assets</t>
  </si>
  <si>
    <t>Deferred tax assets</t>
  </si>
  <si>
    <t>Other non-current assets</t>
  </si>
  <si>
    <t>Total non-current assets</t>
  </si>
  <si>
    <t>TOTAL ASSETS</t>
  </si>
  <si>
    <t>STATEMENT OF FINANCIAL POSITION (CONT.)</t>
  </si>
  <si>
    <t>LIABILITIES AND SHAREHOLDERS' EQUITY</t>
  </si>
  <si>
    <t>CURRENT LIABILITIES</t>
  </si>
  <si>
    <t>Trade and other current payables</t>
  </si>
  <si>
    <t xml:space="preserve">Current portion of long-term loan from </t>
  </si>
  <si>
    <t xml:space="preserve">the financial institutions </t>
  </si>
  <si>
    <t>Current portion of lease liabilities</t>
  </si>
  <si>
    <t xml:space="preserve">Short-term loans from other persons </t>
  </si>
  <si>
    <t>Corporate income tax payable</t>
  </si>
  <si>
    <t>Provision for after-sale repair work</t>
  </si>
  <si>
    <t>Total current liabilities</t>
  </si>
  <si>
    <t>NON-CURRENT LIABILITIES</t>
  </si>
  <si>
    <t xml:space="preserve">Long-term loans from the financial institutions </t>
  </si>
  <si>
    <t>Lease liabilities</t>
  </si>
  <si>
    <t xml:space="preserve">Provision of demolition expense </t>
  </si>
  <si>
    <t>Total non-current liabilities</t>
  </si>
  <si>
    <t xml:space="preserve">TOTAL LIABILITIES                                                    </t>
  </si>
  <si>
    <t>- 6 -</t>
  </si>
  <si>
    <t>LIABILITIES AND SHAREHOLDERS' EQUITY (CONT.)</t>
  </si>
  <si>
    <t>SHAREHOLDERS' EQUITY</t>
  </si>
  <si>
    <t>Share capital</t>
  </si>
  <si>
    <t>Authorized share capital</t>
  </si>
  <si>
    <t>210,000,000 ordinary shares of Baht 0.50 each</t>
  </si>
  <si>
    <t>Issued and paid-up share capital</t>
  </si>
  <si>
    <t>150,000,000 ordinary shares of Baht 0.50 each</t>
  </si>
  <si>
    <t>Appropriated - legal reserve</t>
  </si>
  <si>
    <t>Unappropriated</t>
  </si>
  <si>
    <t xml:space="preserve">TOTAL SHAREHOLDERS’ EQUITY </t>
  </si>
  <si>
    <t>TOTAL LIABILITIES AND SHAREHOLDERS’ EQUITY</t>
  </si>
  <si>
    <t>- 7 -</t>
  </si>
  <si>
    <t>STATEMENT OF COMPREHENSIVE INCOME</t>
  </si>
  <si>
    <t>FOR THE YEAR ENDED DECEMBER 31, 2025</t>
  </si>
  <si>
    <t>ก่อนปรับปรุง</t>
  </si>
  <si>
    <t xml:space="preserve">หลังปรับปรุง </t>
  </si>
  <si>
    <t>REVENUES</t>
  </si>
  <si>
    <t>Sales and service income</t>
  </si>
  <si>
    <t xml:space="preserve">Other income                                                    </t>
  </si>
  <si>
    <t>Total revenues</t>
  </si>
  <si>
    <t>EXPENSES</t>
  </si>
  <si>
    <t>Cost of sales and services</t>
  </si>
  <si>
    <t>Distribution costs</t>
  </si>
  <si>
    <t>Administrative expenses</t>
  </si>
  <si>
    <t>Total expenses</t>
  </si>
  <si>
    <t>Finance costs</t>
  </si>
  <si>
    <t>Tax expenses</t>
  </si>
  <si>
    <t xml:space="preserve">Items that will not be reclassified to profit or loss </t>
  </si>
  <si>
    <t>Gains on re-measurements of defined benefit plans,</t>
  </si>
  <si>
    <t>net of income tax</t>
  </si>
  <si>
    <t xml:space="preserve">Items that may be reclassified subsequently </t>
  </si>
  <si>
    <t>to profit or loss</t>
  </si>
  <si>
    <t>Other comprehensive income for the year</t>
  </si>
  <si>
    <t>Total comprehensive income for the year</t>
  </si>
  <si>
    <t>- 8 -</t>
  </si>
  <si>
    <t>STATEMENT OF CHANGES IN SHAREHOLDERS' EQUITY</t>
  </si>
  <si>
    <t>Premium on</t>
  </si>
  <si>
    <t>Total</t>
  </si>
  <si>
    <t xml:space="preserve">issued and </t>
  </si>
  <si>
    <t>ordinary shares</t>
  </si>
  <si>
    <t>Appropriated</t>
  </si>
  <si>
    <t>paid-up</t>
  </si>
  <si>
    <t>legal reserve</t>
  </si>
  <si>
    <t>Ending balance as at December 31, 2023</t>
  </si>
  <si>
    <t>Dividend paid</t>
  </si>
  <si>
    <t>Comprehensive income</t>
  </si>
  <si>
    <t>Profit for the year 2024</t>
  </si>
  <si>
    <t>Ending balance as at December 31, 2024</t>
  </si>
  <si>
    <t>Increase in share capital</t>
  </si>
  <si>
    <t>Ending balance as at December 31, 2025</t>
  </si>
  <si>
    <t>- 9 -</t>
  </si>
  <si>
    <t>STATEMENT OF CASH FLOWS</t>
  </si>
  <si>
    <t>CASH FLOWS FROM OPERATING ACTIVITIES</t>
  </si>
  <si>
    <t>Adjustment on income tax expenses</t>
  </si>
  <si>
    <t xml:space="preserve">Adjustment on financial cost </t>
  </si>
  <si>
    <t>Adjusted with interest income</t>
  </si>
  <si>
    <t>Depreciation and amortization expenses</t>
  </si>
  <si>
    <t>Adjustment on loss for declining in value of prepaid costs (reverse)</t>
  </si>
  <si>
    <t>Adjustment on provision for after-sale repair work increase (decrease)</t>
  </si>
  <si>
    <t>Adjustment on construction in progress (increase) decrease</t>
  </si>
  <si>
    <t>Adjustment on prepaid costs (increase) decrease</t>
  </si>
  <si>
    <t>Adjustment on other current assets (increase) decrease</t>
  </si>
  <si>
    <t>Adjustment on other non-current assets (increase) decrease</t>
  </si>
  <si>
    <t>Adjustment on trade and other current payables increase (decrease)</t>
  </si>
  <si>
    <t>Net cash provided by (used in) operating activities</t>
  </si>
  <si>
    <t>- 10 -</t>
  </si>
  <si>
    <t>STATEMENT OF CASH FLOWS (CONT.)</t>
  </si>
  <si>
    <t>Income tax expense refund (paid)</t>
  </si>
  <si>
    <t>Cash received interest income</t>
  </si>
  <si>
    <t>Cash paid for provision for after-sale repair work</t>
  </si>
  <si>
    <t xml:space="preserve">Cash paid for provision of demolition expense </t>
  </si>
  <si>
    <t>Net cash provided by (used in) operating  activities</t>
  </si>
  <si>
    <t>CASH FLOWS FROM INVESTING ACTIVITIES</t>
  </si>
  <si>
    <t>Cash received from sales of leasehold improvements and equipment</t>
  </si>
  <si>
    <t>Cash paid for purchase of intangible assets</t>
  </si>
  <si>
    <t>Net cash provided by (used in) investing activities</t>
  </si>
  <si>
    <t>CASH FLOWS FROM FINANCING ACTIVITIES</t>
  </si>
  <si>
    <t>Cash received from capital increase</t>
  </si>
  <si>
    <t>loans from the financial institutions</t>
  </si>
  <si>
    <t>Cash received from long-term loans from the financial institutions</t>
  </si>
  <si>
    <t>Cash paid for repayment of long-term loans from the financial institutions</t>
  </si>
  <si>
    <t>Cash paid for repayment of short-term loans from other persons</t>
  </si>
  <si>
    <t>Cash paid for lease liabilities</t>
  </si>
  <si>
    <t>Finance costs paid</t>
  </si>
  <si>
    <t>Net cash provided by (used in) financing activities</t>
  </si>
  <si>
    <t>Net increase (decrease) in cash and cash equivalents</t>
  </si>
  <si>
    <t>Cash and cash equivalents, beginning of year</t>
  </si>
  <si>
    <t>Cash and cash equivalents, ending of year</t>
  </si>
  <si>
    <t>- 11 -</t>
  </si>
  <si>
    <t>Supplemental disclosures of cash flows information</t>
  </si>
  <si>
    <t>Non-cash transaction</t>
  </si>
  <si>
    <t>1)</t>
  </si>
  <si>
    <t>Increase right-of-use assets without paying in cash</t>
  </si>
  <si>
    <t>2)</t>
  </si>
  <si>
    <t xml:space="preserve">The right-of-use assets increased (decrease) from the provision of </t>
  </si>
  <si>
    <t xml:space="preserve">    the demolition expense</t>
  </si>
  <si>
    <t>Provision for employee benefit obligations</t>
  </si>
  <si>
    <t>Premium on ordinary shares</t>
  </si>
  <si>
    <t>28, 32</t>
  </si>
  <si>
    <t>Profit (loss) from operating activities</t>
  </si>
  <si>
    <t>Profit (loss) before income tax expenses</t>
  </si>
  <si>
    <t>Profit (loss) for the year</t>
  </si>
  <si>
    <t>Other comprehensive income (expense)</t>
  </si>
  <si>
    <t>Other comprehensive income (expense) for the year</t>
  </si>
  <si>
    <t>Total comprehensive income (expense) for the year</t>
  </si>
  <si>
    <t>BASIC EARNINGS (LOSS) PER SHARE</t>
  </si>
  <si>
    <t>Adjustment on loss from write-off leasehold improvements equipment</t>
  </si>
  <si>
    <t>right-of-use assets and intangible assets</t>
  </si>
  <si>
    <t xml:space="preserve">Increase (Decrease) in bank overdrafts and short-term </t>
  </si>
  <si>
    <t>- 12 -</t>
  </si>
  <si>
    <t>- 13 -</t>
  </si>
  <si>
    <t>Net profit (loss) (Baht per share)</t>
  </si>
  <si>
    <t>Comprehensive income (expense)</t>
  </si>
  <si>
    <t>Loss for the year 2025</t>
  </si>
  <si>
    <t>Total comprehensive expense for the year</t>
  </si>
  <si>
    <t>Adjustment to reconcile profit (loss) to be net cash received (paid)</t>
  </si>
  <si>
    <t>Adjustment on loss for declining in value of construction in progress</t>
  </si>
  <si>
    <t xml:space="preserve">Adjustment on provision for employee benefit </t>
  </si>
  <si>
    <t>Adjustment on bad debt and expected credit loss</t>
  </si>
  <si>
    <t>Adjustment on trade and other current receivables (increase) decrease</t>
  </si>
  <si>
    <t>Adjustment on inventories (increase) decrease</t>
  </si>
  <si>
    <t>(Increase) Decrease in other current financial assets</t>
  </si>
  <si>
    <t>Cash paid for purchase of leasehold improvements and equipment</t>
  </si>
  <si>
    <t>Adjustment on loss for declining in value of inventories</t>
  </si>
  <si>
    <t>Adjustments for Loss (Gain) from Fair Value Adjustments</t>
  </si>
  <si>
    <t>Retained earnings (deficits)</t>
  </si>
  <si>
    <t xml:space="preserve">Retained earnings (deficits)                           </t>
  </si>
  <si>
    <t>Other (gains) losses</t>
  </si>
  <si>
    <t>Cash payments on directly attributable expenses of public offering the initial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</si>
</sst>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#,##0_ ;\-#,##0\ "/>
    <numFmt numFmtId="166" formatCode="_-* #,##0_-;\-* #,##0_-;_-* &quot;-&quot;??_-;_-@_-"/>
    <numFmt numFmtId="167" formatCode="#,##0.00\ ;\(#,##0.00\);&quot;- &quot;\ \ \ "/>
    <numFmt numFmtId="168" formatCode="_-* #,##0.00000_-;\-* #,##0.00000_-;_-* &quot;-&quot;?????_-;_-@_-"/>
    <numFmt numFmtId="169" formatCode="_(* #,##0.00_);_(* \(#,##0.00\);_(* &quot;-&quot;?????_);_(@_)"/>
    <numFmt numFmtId="170" formatCode="#,##0.00\ ;\(#,##0.00\);&quot;-  &quot;\ \ \ "/>
    <numFmt numFmtId="171" formatCode="_(* #,##0_);_(* \(#,##0\);_(* &quot;-&quot;?????_);_(@_)"/>
  </numFmts>
  <fonts count="1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15"/>
      <name val="Angsana New"/>
      <family val="1"/>
    </font>
    <font>
      <sz val="14"/>
      <name val="Cordia New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b/>
      <u/>
      <sz val="16"/>
      <name val="Angsana New"/>
      <family val="1"/>
    </font>
    <font>
      <sz val="13"/>
      <name val="Angsana New"/>
      <family val="1"/>
    </font>
    <font>
      <sz val="15"/>
      <color theme="1"/>
      <name val="Angsana New"/>
      <family val="1"/>
    </font>
    <font>
      <u/>
      <sz val="15"/>
      <name val="Angsana New"/>
      <family val="1"/>
    </font>
    <font>
      <sz val="15"/>
      <name val="Angsana New"/>
      <family val="1"/>
      <charset val="222"/>
    </font>
    <font>
      <sz val="12"/>
      <name val="Angsana New"/>
      <family val="1"/>
    </font>
    <font>
      <b/>
      <sz val="11"/>
      <name val="Angsana New"/>
      <family val="1"/>
    </font>
    <font>
      <sz val="11"/>
      <name val="Angsana New"/>
      <family val="1"/>
    </font>
    <font>
      <sz val="16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68">
    <xf numFmtId="0" fontId="0" fillId="0" borderId="0" xfId="0"/>
    <xf numFmtId="164" fontId="8" fillId="0" borderId="0" xfId="1" applyFont="1" applyFill="1" applyAlignment="1">
      <alignment vertical="center"/>
    </xf>
    <xf numFmtId="165" fontId="8" fillId="0" borderId="0" xfId="1" applyNumberFormat="1" applyFont="1" applyFill="1" applyAlignment="1">
      <alignment vertical="center"/>
    </xf>
    <xf numFmtId="166" fontId="8" fillId="0" borderId="0" xfId="1" applyNumberFormat="1" applyFont="1" applyFill="1" applyBorder="1" applyAlignment="1">
      <alignment vertical="center"/>
    </xf>
    <xf numFmtId="164" fontId="8" fillId="0" borderId="0" xfId="1" applyFont="1" applyFill="1" applyAlignment="1">
      <alignment horizontal="center" vertical="center"/>
    </xf>
    <xf numFmtId="164" fontId="8" fillId="0" borderId="0" xfId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164" fontId="8" fillId="0" borderId="3" xfId="1" applyFont="1" applyFill="1" applyBorder="1" applyAlignment="1">
      <alignment horizontal="center" vertical="center"/>
    </xf>
    <xf numFmtId="164" fontId="8" fillId="0" borderId="5" xfId="1" applyFont="1" applyFill="1" applyBorder="1" applyAlignment="1">
      <alignment vertical="center"/>
    </xf>
    <xf numFmtId="164" fontId="8" fillId="0" borderId="1" xfId="1" applyFont="1" applyFill="1" applyBorder="1" applyAlignment="1">
      <alignment horizontal="center" vertical="center"/>
    </xf>
    <xf numFmtId="166" fontId="8" fillId="0" borderId="0" xfId="1" applyNumberFormat="1" applyFont="1" applyFill="1" applyAlignment="1">
      <alignment vertical="center"/>
    </xf>
    <xf numFmtId="0" fontId="8" fillId="0" borderId="0" xfId="1" applyNumberFormat="1" applyFont="1" applyFill="1" applyBorder="1" applyAlignment="1">
      <alignment horizontal="center" vertical="center"/>
    </xf>
    <xf numFmtId="164" fontId="8" fillId="0" borderId="5" xfId="1" applyFont="1" applyFill="1" applyBorder="1" applyAlignment="1">
      <alignment horizontal="center" vertical="center"/>
    </xf>
    <xf numFmtId="164" fontId="8" fillId="0" borderId="0" xfId="1" applyFont="1" applyFill="1" applyBorder="1" applyAlignment="1">
      <alignment horizontal="center" vertical="center"/>
    </xf>
    <xf numFmtId="164" fontId="8" fillId="0" borderId="3" xfId="1" applyFont="1" applyFill="1" applyBorder="1" applyAlignment="1">
      <alignment horizontal="right" vertical="center"/>
    </xf>
    <xf numFmtId="165" fontId="8" fillId="0" borderId="0" xfId="1" applyNumberFormat="1" applyFont="1" applyFill="1" applyBorder="1" applyAlignment="1">
      <alignment horizontal="right" vertical="center"/>
    </xf>
    <xf numFmtId="164" fontId="8" fillId="0" borderId="4" xfId="1" applyFont="1" applyFill="1" applyBorder="1" applyAlignment="1">
      <alignment vertical="center"/>
    </xf>
    <xf numFmtId="164" fontId="8" fillId="0" borderId="0" xfId="1" applyFont="1" applyFill="1" applyAlignment="1">
      <alignment horizontal="right" vertical="center"/>
    </xf>
    <xf numFmtId="164" fontId="6" fillId="0" borderId="0" xfId="1" applyFont="1" applyFill="1" applyAlignment="1">
      <alignment vertical="center"/>
    </xf>
    <xf numFmtId="164" fontId="8" fillId="0" borderId="0" xfId="1" applyFont="1" applyFill="1" applyBorder="1" applyAlignment="1">
      <alignment horizontal="right" vertical="center"/>
    </xf>
    <xf numFmtId="166" fontId="8" fillId="0" borderId="0" xfId="1" applyNumberFormat="1" applyFont="1" applyFill="1" applyAlignment="1">
      <alignment vertical="top"/>
    </xf>
    <xf numFmtId="171" fontId="8" fillId="0" borderId="0" xfId="1" applyNumberFormat="1" applyFont="1" applyFill="1" applyBorder="1" applyAlignment="1">
      <alignment vertical="top"/>
    </xf>
    <xf numFmtId="164" fontId="8" fillId="0" borderId="0" xfId="1" applyFont="1" applyFill="1" applyAlignment="1">
      <alignment vertical="top"/>
    </xf>
    <xf numFmtId="166" fontId="9" fillId="0" borderId="0" xfId="1" applyNumberFormat="1" applyFont="1" applyFill="1" applyAlignment="1">
      <alignment vertical="top"/>
    </xf>
    <xf numFmtId="165" fontId="8" fillId="0" borderId="0" xfId="1" applyNumberFormat="1" applyFont="1" applyFill="1" applyAlignment="1">
      <alignment vertical="top"/>
    </xf>
    <xf numFmtId="164" fontId="8" fillId="0" borderId="0" xfId="1" applyFont="1" applyFill="1" applyAlignment="1">
      <alignment horizontal="center" vertical="top"/>
    </xf>
    <xf numFmtId="164" fontId="8" fillId="0" borderId="0" xfId="1" applyFont="1" applyFill="1" applyAlignment="1">
      <alignment horizontal="right" vertical="top"/>
    </xf>
    <xf numFmtId="165" fontId="8" fillId="0" borderId="0" xfId="1" applyNumberFormat="1" applyFont="1" applyFill="1" applyBorder="1" applyAlignment="1">
      <alignment vertical="top"/>
    </xf>
    <xf numFmtId="164" fontId="8" fillId="0" borderId="3" xfId="1" applyFont="1" applyFill="1" applyBorder="1" applyAlignment="1">
      <alignment horizontal="right" vertical="top"/>
    </xf>
    <xf numFmtId="164" fontId="8" fillId="0" borderId="0" xfId="1" applyFont="1" applyFill="1" applyBorder="1" applyAlignment="1">
      <alignment vertical="top"/>
    </xf>
    <xf numFmtId="164" fontId="8" fillId="0" borderId="0" xfId="1" quotePrefix="1" applyFont="1" applyFill="1" applyAlignment="1">
      <alignment vertical="top"/>
    </xf>
    <xf numFmtId="164" fontId="8" fillId="0" borderId="0" xfId="1" applyFont="1" applyFill="1" applyAlignment="1">
      <alignment horizontal="left" vertical="top"/>
    </xf>
    <xf numFmtId="164" fontId="8" fillId="0" borderId="2" xfId="1" applyFont="1" applyFill="1" applyBorder="1" applyAlignment="1">
      <alignment vertical="top"/>
    </xf>
    <xf numFmtId="164" fontId="8" fillId="0" borderId="0" xfId="1" applyFont="1" applyFill="1" applyBorder="1" applyAlignment="1">
      <alignment horizontal="right" vertical="top"/>
    </xf>
    <xf numFmtId="164" fontId="8" fillId="0" borderId="0" xfId="1" quotePrefix="1" applyFont="1" applyFill="1" applyBorder="1" applyAlignment="1">
      <alignment horizontal="center" vertical="center"/>
    </xf>
    <xf numFmtId="164" fontId="8" fillId="0" borderId="4" xfId="1" applyFont="1" applyFill="1" applyBorder="1" applyAlignment="1">
      <alignment horizontal="right" vertical="top"/>
    </xf>
    <xf numFmtId="164" fontId="7" fillId="0" borderId="0" xfId="1" applyFont="1" applyFill="1" applyAlignment="1">
      <alignment vertical="center"/>
    </xf>
    <xf numFmtId="164" fontId="6" fillId="0" borderId="0" xfId="7" applyFont="1" applyFill="1" applyAlignment="1">
      <alignment vertical="center"/>
    </xf>
    <xf numFmtId="164" fontId="12" fillId="0" borderId="0" xfId="1" applyFont="1" applyFill="1" applyAlignment="1">
      <alignment vertical="center"/>
    </xf>
    <xf numFmtId="166" fontId="12" fillId="0" borderId="0" xfId="5" applyNumberFormat="1" applyFont="1" applyFill="1" applyAlignment="1">
      <alignment vertical="center"/>
    </xf>
    <xf numFmtId="164" fontId="12" fillId="0" borderId="0" xfId="5" applyFont="1" applyFill="1" applyAlignment="1">
      <alignment vertical="center"/>
    </xf>
    <xf numFmtId="39" fontId="12" fillId="0" borderId="0" xfId="5" applyNumberFormat="1" applyFont="1" applyFill="1" applyAlignment="1">
      <alignment vertical="center"/>
    </xf>
    <xf numFmtId="170" fontId="12" fillId="0" borderId="0" xfId="5" applyNumberFormat="1" applyFont="1" applyFill="1" applyAlignment="1">
      <alignment vertical="center"/>
    </xf>
    <xf numFmtId="170" fontId="12" fillId="0" borderId="0" xfId="5" applyNumberFormat="1" applyFont="1" applyFill="1" applyBorder="1" applyAlignment="1">
      <alignment vertical="center"/>
    </xf>
    <xf numFmtId="164" fontId="12" fillId="0" borderId="0" xfId="5" applyFont="1" applyFill="1" applyBorder="1" applyAlignment="1">
      <alignment vertical="center"/>
    </xf>
    <xf numFmtId="164" fontId="4" fillId="0" borderId="0" xfId="5" applyFont="1" applyFill="1" applyAlignment="1">
      <alignment vertical="center"/>
    </xf>
    <xf numFmtId="167" fontId="4" fillId="0" borderId="0" xfId="5" applyNumberFormat="1" applyFont="1" applyFill="1" applyAlignment="1">
      <alignment vertical="center"/>
    </xf>
    <xf numFmtId="164" fontId="12" fillId="0" borderId="0" xfId="7" applyFont="1" applyFill="1" applyAlignment="1">
      <alignment vertical="center"/>
    </xf>
    <xf numFmtId="164" fontId="12" fillId="0" borderId="0" xfId="1" applyFont="1" applyFill="1" applyAlignment="1">
      <alignment horizontal="center" vertical="center"/>
    </xf>
    <xf numFmtId="168" fontId="12" fillId="0" borderId="0" xfId="5" applyNumberFormat="1" applyFont="1" applyFill="1" applyBorder="1" applyAlignment="1">
      <alignment vertical="center"/>
    </xf>
    <xf numFmtId="170" fontId="12" fillId="0" borderId="2" xfId="5" applyNumberFormat="1" applyFont="1" applyFill="1" applyBorder="1" applyAlignment="1">
      <alignment vertical="center"/>
    </xf>
    <xf numFmtId="168" fontId="12" fillId="0" borderId="0" xfId="5" applyNumberFormat="1" applyFont="1" applyFill="1" applyAlignment="1">
      <alignment vertical="center"/>
    </xf>
    <xf numFmtId="170" fontId="12" fillId="0" borderId="3" xfId="5" applyNumberFormat="1" applyFont="1" applyFill="1" applyBorder="1" applyAlignment="1">
      <alignment vertical="center"/>
    </xf>
    <xf numFmtId="170" fontId="12" fillId="0" borderId="5" xfId="5" applyNumberFormat="1" applyFont="1" applyFill="1" applyBorder="1" applyAlignment="1">
      <alignment vertical="center"/>
    </xf>
    <xf numFmtId="170" fontId="12" fillId="0" borderId="1" xfId="5" applyNumberFormat="1" applyFont="1" applyFill="1" applyBorder="1" applyAlignment="1">
      <alignment vertical="center"/>
    </xf>
    <xf numFmtId="164" fontId="4" fillId="0" borderId="0" xfId="5" applyFont="1" applyFill="1" applyBorder="1" applyAlignment="1">
      <alignment vertical="center"/>
    </xf>
    <xf numFmtId="169" fontId="8" fillId="0" borderId="0" xfId="4" applyNumberFormat="1" applyFont="1" applyAlignment="1">
      <alignment vertical="top"/>
    </xf>
    <xf numFmtId="40" fontId="11" fillId="0" borderId="0" xfId="1" applyNumberFormat="1" applyFont="1" applyFill="1" applyBorder="1" applyAlignment="1">
      <alignment vertical="center"/>
    </xf>
    <xf numFmtId="167" fontId="14" fillId="0" borderId="0" xfId="5" applyNumberFormat="1" applyFont="1" applyFill="1" applyBorder="1" applyAlignment="1">
      <alignment vertical="center"/>
    </xf>
    <xf numFmtId="168" fontId="8" fillId="0" borderId="0" xfId="1" applyNumberFormat="1" applyFont="1" applyFill="1" applyBorder="1" applyAlignment="1">
      <alignment horizontal="right" vertical="center"/>
    </xf>
    <xf numFmtId="164" fontId="15" fillId="0" borderId="5" xfId="1" applyFont="1" applyFill="1" applyBorder="1" applyAlignment="1">
      <alignment vertical="center"/>
    </xf>
    <xf numFmtId="164" fontId="15" fillId="0" borderId="0" xfId="1" applyFont="1" applyFill="1" applyBorder="1" applyAlignment="1">
      <alignment vertical="center"/>
    </xf>
    <xf numFmtId="168" fontId="15" fillId="0" borderId="0" xfId="1" applyNumberFormat="1" applyFont="1" applyFill="1" applyBorder="1" applyAlignment="1">
      <alignment vertical="center"/>
    </xf>
    <xf numFmtId="170" fontId="15" fillId="0" borderId="0" xfId="1" applyNumberFormat="1" applyFont="1" applyFill="1" applyBorder="1" applyAlignment="1">
      <alignment vertical="center"/>
    </xf>
    <xf numFmtId="164" fontId="15" fillId="0" borderId="0" xfId="1" applyFont="1" applyFill="1" applyBorder="1" applyAlignment="1">
      <alignment horizontal="right" vertical="center"/>
    </xf>
    <xf numFmtId="168" fontId="15" fillId="0" borderId="2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164" fontId="15" fillId="0" borderId="2" xfId="1" applyFont="1" applyFill="1" applyBorder="1" applyAlignment="1">
      <alignment vertical="center"/>
    </xf>
    <xf numFmtId="164" fontId="15" fillId="0" borderId="1" xfId="1" applyFont="1" applyFill="1" applyBorder="1" applyAlignment="1">
      <alignment vertical="center"/>
    </xf>
    <xf numFmtId="166" fontId="8" fillId="0" borderId="0" xfId="1" applyNumberFormat="1" applyFont="1" applyFill="1" applyAlignment="1">
      <alignment horizontal="center" vertical="center"/>
    </xf>
    <xf numFmtId="168" fontId="15" fillId="0" borderId="3" xfId="1" applyNumberFormat="1" applyFont="1" applyFill="1" applyBorder="1" applyAlignment="1">
      <alignment vertical="center"/>
    </xf>
    <xf numFmtId="166" fontId="9" fillId="0" borderId="0" xfId="1" applyNumberFormat="1" applyFont="1" applyFill="1" applyAlignment="1">
      <alignment horizontal="center" vertical="top"/>
    </xf>
    <xf numFmtId="170" fontId="8" fillId="0" borderId="0" xfId="1" applyNumberFormat="1" applyFont="1" applyFill="1" applyBorder="1" applyAlignment="1">
      <alignment vertical="center"/>
    </xf>
    <xf numFmtId="164" fontId="8" fillId="0" borderId="2" xfId="1" applyFont="1" applyFill="1" applyBorder="1" applyAlignment="1">
      <alignment horizontal="right" vertical="center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166" fontId="8" fillId="0" borderId="0" xfId="0" applyNumberFormat="1" applyFont="1" applyAlignment="1">
      <alignment vertical="center"/>
    </xf>
    <xf numFmtId="169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" fontId="8" fillId="0" borderId="0" xfId="1" applyNumberFormat="1" applyFont="1" applyFill="1" applyBorder="1" applyAlignment="1">
      <alignment horizontal="right" vertical="center"/>
    </xf>
    <xf numFmtId="0" fontId="8" fillId="0" borderId="0" xfId="4" applyFont="1" applyAlignment="1">
      <alignment horizontal="center" vertical="center"/>
    </xf>
    <xf numFmtId="165" fontId="8" fillId="0" borderId="0" xfId="1" applyNumberFormat="1" applyFont="1" applyFill="1" applyAlignment="1">
      <alignment horizontal="right" vertical="center"/>
    </xf>
    <xf numFmtId="0" fontId="8" fillId="0" borderId="0" xfId="4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164" fontId="8" fillId="0" borderId="0" xfId="0" applyNumberFormat="1" applyFont="1" applyAlignment="1">
      <alignment vertical="top"/>
    </xf>
    <xf numFmtId="0" fontId="8" fillId="0" borderId="0" xfId="0" quotePrefix="1" applyFont="1" applyAlignment="1">
      <alignment vertical="top"/>
    </xf>
    <xf numFmtId="0" fontId="8" fillId="0" borderId="0" xfId="4" applyFont="1" applyAlignment="1">
      <alignment vertical="top"/>
    </xf>
    <xf numFmtId="169" fontId="8" fillId="0" borderId="2" xfId="0" applyNumberFormat="1" applyFont="1" applyBorder="1" applyAlignment="1">
      <alignment vertical="top"/>
    </xf>
    <xf numFmtId="169" fontId="8" fillId="0" borderId="0" xfId="0" applyNumberFormat="1" applyFont="1" applyAlignment="1">
      <alignment vertical="top"/>
    </xf>
    <xf numFmtId="169" fontId="8" fillId="0" borderId="0" xfId="1" applyNumberFormat="1" applyFont="1" applyFill="1" applyAlignment="1">
      <alignment horizontal="right" vertical="top"/>
    </xf>
    <xf numFmtId="169" fontId="8" fillId="0" borderId="2" xfId="4" applyNumberFormat="1" applyFont="1" applyBorder="1" applyAlignment="1">
      <alignment vertical="top"/>
    </xf>
    <xf numFmtId="169" fontId="8" fillId="0" borderId="3" xfId="1" applyNumberFormat="1" applyFont="1" applyFill="1" applyBorder="1" applyAlignment="1">
      <alignment horizontal="right" vertical="top"/>
    </xf>
    <xf numFmtId="169" fontId="8" fillId="0" borderId="1" xfId="1" applyNumberFormat="1" applyFont="1" applyFill="1" applyBorder="1" applyAlignment="1">
      <alignment horizontal="right" vertical="top"/>
    </xf>
    <xf numFmtId="0" fontId="1" fillId="0" borderId="0" xfId="0" applyFont="1"/>
    <xf numFmtId="170" fontId="8" fillId="0" borderId="4" xfId="1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40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0" fontId="15" fillId="0" borderId="2" xfId="0" applyNumberFormat="1" applyFont="1" applyBorder="1" applyAlignment="1">
      <alignment horizontal="center" vertical="center"/>
    </xf>
    <xf numFmtId="40" fontId="15" fillId="0" borderId="0" xfId="0" applyNumberFormat="1" applyFont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0" xfId="0" quotePrefix="1" applyFont="1" applyAlignment="1">
      <alignment horizontal="left" vertical="center"/>
    </xf>
    <xf numFmtId="2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0" fontId="11" fillId="0" borderId="0" xfId="0" applyNumberFormat="1" applyFont="1" applyAlignment="1">
      <alignment horizontal="center" vertical="center"/>
    </xf>
    <xf numFmtId="40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17" fontId="11" fillId="0" borderId="0" xfId="0" applyNumberFormat="1" applyFont="1" applyAlignment="1">
      <alignment vertical="center"/>
    </xf>
    <xf numFmtId="170" fontId="4" fillId="0" borderId="0" xfId="5" applyNumberFormat="1" applyFont="1" applyFill="1" applyBorder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3" fontId="6" fillId="0" borderId="0" xfId="4" applyNumberFormat="1" applyFont="1" applyAlignment="1">
      <alignment vertical="center"/>
    </xf>
    <xf numFmtId="3" fontId="12" fillId="0" borderId="0" xfId="4" applyNumberFormat="1" applyFont="1" applyAlignment="1">
      <alignment vertical="center"/>
    </xf>
    <xf numFmtId="0" fontId="12" fillId="0" borderId="0" xfId="4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8" fillId="0" borderId="0" xfId="0" applyFont="1"/>
    <xf numFmtId="0" fontId="12" fillId="0" borderId="2" xfId="4" applyFont="1" applyBorder="1" applyAlignment="1">
      <alignment vertical="center"/>
    </xf>
    <xf numFmtId="3" fontId="12" fillId="0" borderId="0" xfId="4" applyNumberFormat="1" applyFont="1" applyAlignment="1">
      <alignment horizontal="center" vertical="center"/>
    </xf>
    <xf numFmtId="1" fontId="12" fillId="0" borderId="0" xfId="4" applyNumberFormat="1" applyFont="1" applyAlignment="1">
      <alignment horizontal="center" vertical="center"/>
    </xf>
    <xf numFmtId="3" fontId="4" fillId="0" borderId="0" xfId="4" applyNumberFormat="1" applyFont="1" applyAlignment="1">
      <alignment vertical="center"/>
    </xf>
    <xf numFmtId="3" fontId="13" fillId="0" borderId="0" xfId="4" applyNumberFormat="1" applyFont="1" applyAlignment="1">
      <alignment vertical="center"/>
    </xf>
    <xf numFmtId="3" fontId="4" fillId="0" borderId="0" xfId="4" applyNumberFormat="1" applyFont="1" applyAlignment="1">
      <alignment horizontal="left" vertical="center"/>
    </xf>
    <xf numFmtId="3" fontId="14" fillId="0" borderId="0" xfId="4" applyNumberFormat="1" applyFont="1" applyAlignment="1">
      <alignment vertical="center"/>
    </xf>
    <xf numFmtId="3" fontId="12" fillId="0" borderId="0" xfId="4" applyNumberFormat="1" applyFont="1" applyAlignment="1">
      <alignment horizontal="left" vertical="center"/>
    </xf>
    <xf numFmtId="169" fontId="15" fillId="0" borderId="0" xfId="1" applyNumberFormat="1" applyFont="1" applyFill="1" applyBorder="1" applyAlignment="1">
      <alignment vertical="center"/>
    </xf>
    <xf numFmtId="169" fontId="15" fillId="0" borderId="3" xfId="1" applyNumberFormat="1" applyFont="1" applyFill="1" applyBorder="1" applyAlignment="1">
      <alignment vertical="center"/>
    </xf>
    <xf numFmtId="170" fontId="15" fillId="0" borderId="1" xfId="1" applyNumberFormat="1" applyFont="1" applyFill="1" applyBorder="1" applyAlignment="1">
      <alignment vertical="center"/>
    </xf>
    <xf numFmtId="164" fontId="6" fillId="0" borderId="0" xfId="5" applyFont="1" applyFill="1" applyAlignment="1">
      <alignment vertical="center"/>
    </xf>
    <xf numFmtId="164" fontId="6" fillId="0" borderId="0" xfId="5" applyFont="1" applyFill="1" applyBorder="1" applyAlignment="1">
      <alignment vertical="center"/>
    </xf>
    <xf numFmtId="168" fontId="8" fillId="0" borderId="2" xfId="1" applyNumberFormat="1" applyFont="1" applyFill="1" applyBorder="1" applyAlignment="1">
      <alignment horizontal="right" vertical="center"/>
    </xf>
    <xf numFmtId="164" fontId="15" fillId="0" borderId="2" xfId="1" applyFont="1" applyFill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6" fillId="0" borderId="0" xfId="4" quotePrefix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3" fontId="7" fillId="0" borderId="0" xfId="4" applyNumberFormat="1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9" fillId="0" borderId="0" xfId="1" applyNumberFormat="1" applyFont="1" applyFill="1" applyAlignment="1">
      <alignment horizontal="center" vertical="center"/>
    </xf>
    <xf numFmtId="166" fontId="10" fillId="0" borderId="0" xfId="1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8" fillId="0" borderId="2" xfId="1" applyNumberFormat="1" applyFont="1" applyFill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0" xfId="1" quotePrefix="1" applyNumberFormat="1" applyFont="1" applyFill="1" applyAlignment="1">
      <alignment horizontal="center" vertical="top"/>
    </xf>
    <xf numFmtId="166" fontId="9" fillId="0" borderId="0" xfId="1" applyNumberFormat="1" applyFont="1" applyFill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8" fillId="0" borderId="0" xfId="1" quotePrefix="1" applyNumberFormat="1" applyFont="1" applyFill="1" applyAlignment="1">
      <alignment horizontal="center" vertical="center"/>
    </xf>
    <xf numFmtId="166" fontId="8" fillId="0" borderId="0" xfId="1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0" fontId="15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</cellXfs>
  <cellStyles count="9">
    <cellStyle name="Comma" xfId="1" builtinId="3"/>
    <cellStyle name="Comma 2" xfId="2" xr:uid="{00000000-0005-0000-0000-000001000000}"/>
    <cellStyle name="Comma 2 2" xfId="5" xr:uid="{BA7ACC93-4903-4070-A756-9A1CACB23ED0}"/>
    <cellStyle name="Comma 3" xfId="6" xr:uid="{A1CF8504-5E12-437F-92BF-134AEA500DE2}"/>
    <cellStyle name="Comma 3 2" xfId="7" xr:uid="{8E2B609C-8CDB-47B0-BCCD-96D7BFF7E33D}"/>
    <cellStyle name="Normal" xfId="0" builtinId="0"/>
    <cellStyle name="Normal 2" xfId="4" xr:uid="{E4FABB0E-EF57-4D60-81BB-B148CA0FA846}"/>
    <cellStyle name="Normal 2 2" xfId="8" xr:uid="{F444A775-0828-4F5D-914E-D38EAECD4BF0}"/>
    <cellStyle name="Normal_FOCUST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89"/>
  <sheetViews>
    <sheetView showGridLines="0" tabSelected="1" view="pageBreakPreview" zoomScale="70" zoomScaleNormal="85" zoomScaleSheetLayoutView="70" workbookViewId="0">
      <selection activeCell="B16" sqref="B16"/>
    </sheetView>
  </sheetViews>
  <sheetFormatPr defaultColWidth="9.140625" defaultRowHeight="23.1" customHeight="1" x14ac:dyDescent="0.5"/>
  <cols>
    <col min="1" max="2" width="2.140625" style="76" customWidth="1"/>
    <col min="3" max="3" width="2.85546875" style="76" customWidth="1"/>
    <col min="4" max="4" width="8.7109375" style="76" customWidth="1"/>
    <col min="5" max="5" width="29.42578125" style="76" customWidth="1"/>
    <col min="6" max="6" width="10.28515625" style="76" customWidth="1"/>
    <col min="7" max="7" width="1.28515625" style="76" customWidth="1"/>
    <col min="8" max="8" width="17.42578125" style="75" customWidth="1"/>
    <col min="9" max="9" width="1.140625" style="76" customWidth="1"/>
    <col min="10" max="10" width="17.42578125" style="10" customWidth="1"/>
    <col min="11" max="11" width="9.140625" style="76"/>
    <col min="12" max="12" width="16.85546875" style="1" bestFit="1" customWidth="1"/>
    <col min="13" max="13" width="14.7109375" style="76" customWidth="1"/>
    <col min="14" max="14" width="9.140625" style="76"/>
    <col min="15" max="15" width="14.28515625" style="76" customWidth="1"/>
    <col min="16" max="16384" width="9.140625" style="76"/>
  </cols>
  <sheetData>
    <row r="1" spans="1:10" ht="23.1" customHeight="1" x14ac:dyDescent="0.5">
      <c r="A1" s="152" t="s">
        <v>40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23.1" customHeight="1" x14ac:dyDescent="0.5">
      <c r="A2" s="154" t="s">
        <v>0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ht="23.1" customHeight="1" x14ac:dyDescent="0.5">
      <c r="A3" s="154" t="s">
        <v>1</v>
      </c>
      <c r="B3" s="154"/>
      <c r="C3" s="154"/>
      <c r="D3" s="154"/>
      <c r="E3" s="154"/>
      <c r="F3" s="154"/>
      <c r="G3" s="154"/>
      <c r="H3" s="154"/>
      <c r="I3" s="154"/>
      <c r="J3" s="154"/>
    </row>
    <row r="4" spans="1:10" ht="23.1" customHeight="1" x14ac:dyDescent="0.5">
      <c r="A4" s="156" t="s">
        <v>2</v>
      </c>
      <c r="B4" s="156"/>
      <c r="C4" s="156"/>
      <c r="D4" s="156"/>
      <c r="E4" s="156"/>
      <c r="F4" s="156"/>
      <c r="G4" s="156"/>
      <c r="H4" s="156"/>
      <c r="I4" s="156"/>
      <c r="J4" s="156"/>
    </row>
    <row r="5" spans="1:10" ht="23.1" customHeight="1" x14ac:dyDescent="0.5">
      <c r="A5" s="77"/>
      <c r="B5" s="77"/>
      <c r="C5" s="77"/>
      <c r="D5" s="77"/>
      <c r="E5" s="77"/>
      <c r="F5" s="77"/>
      <c r="G5" s="77"/>
      <c r="H5" s="77"/>
      <c r="I5" s="77"/>
      <c r="J5" s="77"/>
    </row>
    <row r="6" spans="1:10" ht="23.1" customHeight="1" x14ac:dyDescent="0.5">
      <c r="A6" s="155" t="s">
        <v>3</v>
      </c>
      <c r="B6" s="155"/>
      <c r="C6" s="155"/>
      <c r="D6" s="155"/>
      <c r="E6" s="155"/>
      <c r="F6" s="155"/>
      <c r="G6" s="155"/>
      <c r="H6" s="155"/>
      <c r="I6" s="155"/>
      <c r="J6" s="155"/>
    </row>
    <row r="7" spans="1:10" ht="23.1" customHeight="1" x14ac:dyDescent="0.5">
      <c r="H7" s="157" t="s">
        <v>4</v>
      </c>
      <c r="I7" s="157"/>
      <c r="J7" s="157"/>
    </row>
    <row r="8" spans="1:10" ht="23.1" customHeight="1" x14ac:dyDescent="0.5">
      <c r="F8" s="78" t="s">
        <v>5</v>
      </c>
      <c r="H8" s="79">
        <v>2025</v>
      </c>
      <c r="J8" s="79">
        <v>2024</v>
      </c>
    </row>
    <row r="9" spans="1:10" ht="23.1" customHeight="1" x14ac:dyDescent="0.5">
      <c r="A9" s="76" t="s">
        <v>6</v>
      </c>
      <c r="F9" s="75"/>
      <c r="G9" s="2"/>
      <c r="I9" s="2"/>
      <c r="J9" s="75"/>
    </row>
    <row r="10" spans="1:10" ht="23.1" customHeight="1" x14ac:dyDescent="0.5">
      <c r="B10" s="76" t="s">
        <v>7</v>
      </c>
      <c r="F10" s="75">
        <v>5</v>
      </c>
      <c r="G10" s="2"/>
      <c r="H10" s="4">
        <v>43291922.460000001</v>
      </c>
      <c r="I10" s="2"/>
      <c r="J10" s="4">
        <v>98260346.450000003</v>
      </c>
    </row>
    <row r="11" spans="1:10" ht="23.1" customHeight="1" x14ac:dyDescent="0.5">
      <c r="B11" s="76" t="s">
        <v>8</v>
      </c>
      <c r="F11" s="75">
        <v>6</v>
      </c>
      <c r="G11" s="6"/>
      <c r="H11" s="4">
        <v>2320875.59</v>
      </c>
      <c r="I11" s="2"/>
      <c r="J11" s="4">
        <v>1893207.74</v>
      </c>
    </row>
    <row r="12" spans="1:10" ht="23.1" customHeight="1" x14ac:dyDescent="0.5">
      <c r="B12" s="76" t="s">
        <v>9</v>
      </c>
      <c r="F12" s="75">
        <v>7</v>
      </c>
      <c r="G12" s="2"/>
      <c r="H12" s="4">
        <v>57924742.840000004</v>
      </c>
      <c r="I12" s="2"/>
      <c r="J12" s="4">
        <v>30333812.600000001</v>
      </c>
    </row>
    <row r="13" spans="1:10" ht="23.1" customHeight="1" x14ac:dyDescent="0.5">
      <c r="B13" s="76" t="s">
        <v>10</v>
      </c>
      <c r="F13" s="75">
        <v>8</v>
      </c>
      <c r="G13" s="2"/>
      <c r="H13" s="4">
        <v>33654806.399999999</v>
      </c>
      <c r="I13" s="2"/>
      <c r="J13" s="4">
        <v>30173960.82</v>
      </c>
    </row>
    <row r="14" spans="1:10" ht="23.1" customHeight="1" x14ac:dyDescent="0.5">
      <c r="B14" s="76" t="s">
        <v>11</v>
      </c>
      <c r="F14" s="75">
        <v>9</v>
      </c>
      <c r="G14" s="2"/>
      <c r="H14" s="4">
        <v>70188049.439999998</v>
      </c>
      <c r="I14" s="2"/>
      <c r="J14" s="4">
        <v>53185391.240000002</v>
      </c>
    </row>
    <row r="15" spans="1:10" ht="23.1" customHeight="1" x14ac:dyDescent="0.5">
      <c r="B15" s="76" t="s">
        <v>12</v>
      </c>
      <c r="F15" s="75">
        <v>10</v>
      </c>
      <c r="G15" s="2"/>
      <c r="H15" s="4">
        <v>15055880.43</v>
      </c>
      <c r="I15" s="2"/>
      <c r="J15" s="4">
        <v>8123.93</v>
      </c>
    </row>
    <row r="16" spans="1:10" ht="23.1" customHeight="1" x14ac:dyDescent="0.5">
      <c r="B16" s="76" t="s">
        <v>13</v>
      </c>
      <c r="F16" s="75">
        <v>11</v>
      </c>
      <c r="G16" s="2"/>
      <c r="H16" s="4">
        <v>1542697.79</v>
      </c>
      <c r="I16" s="2"/>
      <c r="J16" s="4">
        <v>2234992.5299999998</v>
      </c>
    </row>
    <row r="17" spans="1:10" ht="23.1" customHeight="1" x14ac:dyDescent="0.5">
      <c r="D17" s="76" t="s">
        <v>14</v>
      </c>
      <c r="G17" s="6"/>
      <c r="H17" s="7">
        <f>SUM(H10:H16)</f>
        <v>223978974.94999999</v>
      </c>
      <c r="I17" s="2"/>
      <c r="J17" s="7">
        <f>SUM(J10:J16)</f>
        <v>216089835.31</v>
      </c>
    </row>
    <row r="18" spans="1:10" ht="23.1" customHeight="1" x14ac:dyDescent="0.5">
      <c r="A18" s="76" t="s">
        <v>15</v>
      </c>
      <c r="G18" s="6"/>
      <c r="H18" s="4"/>
      <c r="I18" s="2"/>
      <c r="J18" s="4"/>
    </row>
    <row r="19" spans="1:10" ht="23.1" customHeight="1" x14ac:dyDescent="0.5">
      <c r="B19" s="80" t="s">
        <v>16</v>
      </c>
      <c r="F19" s="75">
        <v>12</v>
      </c>
      <c r="G19" s="6"/>
      <c r="H19" s="4">
        <v>2995882.23</v>
      </c>
      <c r="I19" s="2"/>
      <c r="J19" s="4">
        <v>4183986.65</v>
      </c>
    </row>
    <row r="20" spans="1:10" ht="23.1" customHeight="1" x14ac:dyDescent="0.5">
      <c r="B20" s="80" t="s">
        <v>17</v>
      </c>
      <c r="F20" s="75">
        <v>13</v>
      </c>
      <c r="G20" s="6"/>
      <c r="H20" s="4">
        <v>4750319.6100000003</v>
      </c>
      <c r="I20" s="2"/>
      <c r="J20" s="4">
        <v>19120002.489999998</v>
      </c>
    </row>
    <row r="21" spans="1:10" ht="23.1" customHeight="1" x14ac:dyDescent="0.5">
      <c r="B21" s="80" t="s">
        <v>18</v>
      </c>
      <c r="F21" s="75">
        <v>14</v>
      </c>
      <c r="G21" s="6"/>
      <c r="H21" s="4">
        <v>4645058.3</v>
      </c>
      <c r="I21" s="2"/>
      <c r="J21" s="4">
        <v>2604937.84</v>
      </c>
    </row>
    <row r="22" spans="1:10" ht="23.1" customHeight="1" x14ac:dyDescent="0.5">
      <c r="B22" s="80" t="s">
        <v>19</v>
      </c>
      <c r="F22" s="75">
        <v>15</v>
      </c>
      <c r="G22" s="6"/>
      <c r="H22" s="4">
        <v>660889.63</v>
      </c>
      <c r="I22" s="2"/>
      <c r="J22" s="4">
        <v>792310.49</v>
      </c>
    </row>
    <row r="23" spans="1:10" ht="23.1" customHeight="1" x14ac:dyDescent="0.5">
      <c r="B23" s="76" t="s">
        <v>20</v>
      </c>
      <c r="F23" s="75"/>
      <c r="G23" s="6"/>
      <c r="H23" s="4">
        <v>2076792.7</v>
      </c>
      <c r="I23" s="2"/>
      <c r="J23" s="4">
        <v>1045684.63</v>
      </c>
    </row>
    <row r="24" spans="1:10" ht="23.1" customHeight="1" x14ac:dyDescent="0.5">
      <c r="D24" s="76" t="s">
        <v>21</v>
      </c>
      <c r="G24" s="6"/>
      <c r="H24" s="7">
        <f>SUM(H19:H23)</f>
        <v>15128942.470000001</v>
      </c>
      <c r="I24" s="2"/>
      <c r="J24" s="7">
        <f>SUM(J19:J23)</f>
        <v>27746922.099999994</v>
      </c>
    </row>
    <row r="25" spans="1:10" ht="23.1" customHeight="1" thickBot="1" x14ac:dyDescent="0.55000000000000004">
      <c r="A25" s="76" t="s">
        <v>22</v>
      </c>
      <c r="H25" s="9">
        <f>H24+H17</f>
        <v>239107917.41999999</v>
      </c>
      <c r="J25" s="9">
        <f>J24+J17</f>
        <v>243836757.41</v>
      </c>
    </row>
    <row r="26" spans="1:10" ht="23.1" customHeight="1" thickTop="1" x14ac:dyDescent="0.5">
      <c r="H26" s="13"/>
      <c r="J26" s="5"/>
    </row>
    <row r="27" spans="1:10" ht="23.1" customHeight="1" x14ac:dyDescent="0.5">
      <c r="A27" s="153"/>
      <c r="B27" s="153"/>
      <c r="C27" s="153"/>
      <c r="D27" s="153"/>
      <c r="E27" s="153"/>
      <c r="F27" s="153"/>
      <c r="G27" s="153"/>
      <c r="H27" s="153"/>
      <c r="I27" s="153"/>
      <c r="J27" s="153"/>
    </row>
    <row r="28" spans="1:10" ht="23.1" customHeight="1" x14ac:dyDescent="0.5">
      <c r="A28" s="153"/>
      <c r="B28" s="153"/>
      <c r="C28" s="153"/>
      <c r="D28" s="153"/>
      <c r="E28" s="153"/>
      <c r="F28" s="153"/>
      <c r="G28" s="153"/>
      <c r="H28" s="153"/>
      <c r="I28" s="153"/>
      <c r="J28" s="153"/>
    </row>
    <row r="29" spans="1:10" ht="23.1" customHeight="1" x14ac:dyDescent="0.5">
      <c r="A29" s="153"/>
      <c r="B29" s="153"/>
      <c r="C29" s="153"/>
      <c r="D29" s="153"/>
      <c r="E29" s="153"/>
      <c r="F29" s="153"/>
      <c r="G29" s="153"/>
      <c r="H29" s="153"/>
      <c r="I29" s="153"/>
      <c r="J29" s="153"/>
    </row>
    <row r="30" spans="1:10" ht="23.1" customHeight="1" x14ac:dyDescent="0.5">
      <c r="A30" s="81"/>
      <c r="B30" s="81"/>
      <c r="C30" s="81"/>
      <c r="D30" s="81"/>
      <c r="E30" s="81"/>
      <c r="F30" s="3"/>
      <c r="G30" s="3"/>
      <c r="H30" s="10"/>
      <c r="I30" s="3"/>
    </row>
    <row r="31" spans="1:10" ht="23.1" customHeight="1" x14ac:dyDescent="0.5">
      <c r="A31" s="152" t="s">
        <v>52</v>
      </c>
      <c r="B31" s="153"/>
      <c r="C31" s="153"/>
      <c r="D31" s="153"/>
      <c r="E31" s="153"/>
      <c r="F31" s="153"/>
      <c r="G31" s="153"/>
      <c r="H31" s="153"/>
      <c r="I31" s="153"/>
      <c r="J31" s="153"/>
    </row>
    <row r="32" spans="1:10" ht="23.1" customHeight="1" x14ac:dyDescent="0.5">
      <c r="A32" s="154" t="str">
        <f>A2</f>
        <v>BANGKOK ASSET INTERGROUP PUBLIC COMPANY LIMITED</v>
      </c>
      <c r="B32" s="154"/>
      <c r="C32" s="154"/>
      <c r="D32" s="154"/>
      <c r="E32" s="154"/>
      <c r="F32" s="154"/>
      <c r="G32" s="154"/>
      <c r="H32" s="154"/>
      <c r="I32" s="154"/>
      <c r="J32" s="154"/>
    </row>
    <row r="33" spans="1:13" ht="23.1" customHeight="1" x14ac:dyDescent="0.5">
      <c r="A33" s="154" t="s">
        <v>23</v>
      </c>
      <c r="B33" s="154"/>
      <c r="C33" s="154"/>
      <c r="D33" s="154"/>
      <c r="E33" s="154"/>
      <c r="F33" s="154"/>
      <c r="G33" s="154"/>
      <c r="H33" s="154"/>
      <c r="I33" s="154"/>
      <c r="J33" s="154"/>
    </row>
    <row r="34" spans="1:13" ht="23.1" customHeight="1" x14ac:dyDescent="0.5">
      <c r="A34" s="156" t="str">
        <f>$A$4</f>
        <v>AS AT DECEMBER 31, 2025</v>
      </c>
      <c r="B34" s="156"/>
      <c r="C34" s="156"/>
      <c r="D34" s="156"/>
      <c r="E34" s="156"/>
      <c r="F34" s="156"/>
      <c r="G34" s="156"/>
      <c r="H34" s="156"/>
      <c r="I34" s="156"/>
      <c r="J34" s="156"/>
    </row>
    <row r="35" spans="1:13" ht="23.1" customHeight="1" x14ac:dyDescent="0.5">
      <c r="A35" s="77"/>
      <c r="B35" s="77"/>
      <c r="C35" s="77"/>
      <c r="D35" s="77"/>
      <c r="E35" s="77"/>
      <c r="F35" s="77"/>
      <c r="G35" s="77"/>
      <c r="H35" s="77"/>
      <c r="I35" s="77"/>
      <c r="J35" s="77"/>
    </row>
    <row r="36" spans="1:13" ht="23.1" customHeight="1" x14ac:dyDescent="0.5">
      <c r="A36" s="155" t="s">
        <v>24</v>
      </c>
      <c r="B36" s="155"/>
      <c r="C36" s="155"/>
      <c r="D36" s="155"/>
      <c r="E36" s="155"/>
      <c r="F36" s="155"/>
      <c r="G36" s="155"/>
      <c r="H36" s="155"/>
      <c r="I36" s="155"/>
      <c r="J36" s="155"/>
    </row>
    <row r="37" spans="1:13" ht="23.1" customHeight="1" x14ac:dyDescent="0.5">
      <c r="H37" s="157" t="s">
        <v>4</v>
      </c>
      <c r="I37" s="157"/>
      <c r="J37" s="157"/>
    </row>
    <row r="38" spans="1:13" ht="23.1" customHeight="1" x14ac:dyDescent="0.5">
      <c r="F38" s="78" t="s">
        <v>5</v>
      </c>
      <c r="H38" s="79">
        <v>2025</v>
      </c>
      <c r="J38" s="79">
        <v>2024</v>
      </c>
    </row>
    <row r="39" spans="1:13" ht="23.1" customHeight="1" x14ac:dyDescent="0.5">
      <c r="A39" s="76" t="s">
        <v>25</v>
      </c>
      <c r="F39" s="3"/>
      <c r="G39" s="2"/>
      <c r="I39" s="2"/>
      <c r="J39" s="75"/>
    </row>
    <row r="40" spans="1:13" ht="23.1" customHeight="1" x14ac:dyDescent="0.5">
      <c r="B40" s="76" t="s">
        <v>26</v>
      </c>
      <c r="F40" s="75">
        <v>17</v>
      </c>
      <c r="G40" s="6"/>
      <c r="H40" s="4">
        <v>12163049.289999999</v>
      </c>
      <c r="I40" s="2"/>
      <c r="J40" s="4">
        <v>10112169.609999999</v>
      </c>
    </row>
    <row r="41" spans="1:13" ht="23.1" customHeight="1" x14ac:dyDescent="0.5">
      <c r="B41" s="76" t="s">
        <v>27</v>
      </c>
      <c r="F41" s="75"/>
      <c r="G41" s="6"/>
      <c r="H41" s="4"/>
      <c r="I41" s="2"/>
      <c r="J41" s="4"/>
    </row>
    <row r="42" spans="1:13" ht="23.1" customHeight="1" x14ac:dyDescent="0.5">
      <c r="C42" s="76" t="s">
        <v>28</v>
      </c>
      <c r="F42" s="75">
        <v>18</v>
      </c>
      <c r="G42" s="6"/>
      <c r="H42" s="4">
        <v>28835225.870000001</v>
      </c>
      <c r="I42" s="2"/>
      <c r="J42" s="4">
        <v>5817257.5</v>
      </c>
    </row>
    <row r="43" spans="1:13" ht="23.1" customHeight="1" x14ac:dyDescent="0.5">
      <c r="B43" s="76" t="s">
        <v>29</v>
      </c>
      <c r="F43" s="75">
        <v>19</v>
      </c>
      <c r="G43" s="6"/>
      <c r="H43" s="4">
        <v>2462216.02</v>
      </c>
      <c r="I43" s="2"/>
      <c r="J43" s="4">
        <v>3504923.7</v>
      </c>
    </row>
    <row r="44" spans="1:13" ht="23.1" customHeight="1" x14ac:dyDescent="0.5">
      <c r="B44" s="76" t="s">
        <v>30</v>
      </c>
      <c r="F44" s="75">
        <v>20</v>
      </c>
      <c r="G44" s="6"/>
      <c r="H44" s="4">
        <v>10000000</v>
      </c>
      <c r="I44" s="2"/>
      <c r="J44" s="4">
        <v>69000000</v>
      </c>
    </row>
    <row r="45" spans="1:13" ht="23.1" customHeight="1" x14ac:dyDescent="0.5">
      <c r="B45" s="76" t="s">
        <v>31</v>
      </c>
      <c r="F45" s="75"/>
      <c r="G45" s="6"/>
      <c r="H45" s="82">
        <v>0</v>
      </c>
      <c r="I45" s="2"/>
      <c r="J45" s="82">
        <v>3555901.03</v>
      </c>
      <c r="M45" s="83"/>
    </row>
    <row r="46" spans="1:13" ht="23.1" customHeight="1" x14ac:dyDescent="0.5">
      <c r="B46" s="76" t="s">
        <v>32</v>
      </c>
      <c r="F46" s="75">
        <v>21</v>
      </c>
      <c r="G46" s="6"/>
      <c r="H46" s="82">
        <v>109121.14</v>
      </c>
      <c r="I46" s="2"/>
      <c r="J46" s="82">
        <v>660265.55000000005</v>
      </c>
      <c r="M46" s="83"/>
    </row>
    <row r="47" spans="1:13" ht="23.1" customHeight="1" x14ac:dyDescent="0.5">
      <c r="D47" s="76" t="s">
        <v>33</v>
      </c>
      <c r="F47" s="84"/>
      <c r="G47" s="6"/>
      <c r="H47" s="7">
        <f>SUM(H40:H46)</f>
        <v>53569612.32</v>
      </c>
      <c r="I47" s="2"/>
      <c r="J47" s="7">
        <f>SUM(J40:J46)</f>
        <v>92650517.390000001</v>
      </c>
    </row>
    <row r="48" spans="1:13" ht="23.1" customHeight="1" x14ac:dyDescent="0.5">
      <c r="A48" s="76" t="s">
        <v>34</v>
      </c>
      <c r="F48" s="84"/>
      <c r="G48" s="6"/>
      <c r="H48" s="12"/>
      <c r="I48" s="2"/>
      <c r="J48" s="8"/>
    </row>
    <row r="49" spans="1:13" ht="23.1" customHeight="1" x14ac:dyDescent="0.5">
      <c r="B49" s="76" t="s">
        <v>35</v>
      </c>
      <c r="F49" s="85">
        <v>18</v>
      </c>
      <c r="G49" s="6"/>
      <c r="H49" s="82">
        <v>0</v>
      </c>
      <c r="I49" s="6"/>
      <c r="J49" s="13">
        <v>20018814.940000001</v>
      </c>
    </row>
    <row r="50" spans="1:13" ht="23.1" customHeight="1" x14ac:dyDescent="0.5">
      <c r="B50" s="76" t="s">
        <v>36</v>
      </c>
      <c r="F50" s="85">
        <v>19</v>
      </c>
      <c r="G50" s="6"/>
      <c r="H50" s="13">
        <v>349673.71</v>
      </c>
      <c r="I50" s="6"/>
      <c r="J50" s="13">
        <v>13840299.17</v>
      </c>
    </row>
    <row r="51" spans="1:13" ht="23.1" customHeight="1" x14ac:dyDescent="0.5">
      <c r="B51" s="76" t="s">
        <v>37</v>
      </c>
      <c r="F51" s="85">
        <v>22</v>
      </c>
      <c r="G51" s="6"/>
      <c r="H51" s="56">
        <v>363456.27</v>
      </c>
      <c r="I51" s="6"/>
      <c r="J51" s="56">
        <v>558528.41</v>
      </c>
    </row>
    <row r="52" spans="1:13" ht="23.1" customHeight="1" x14ac:dyDescent="0.5">
      <c r="B52" s="76" t="s">
        <v>137</v>
      </c>
      <c r="F52" s="85">
        <v>23</v>
      </c>
      <c r="G52" s="6"/>
      <c r="H52" s="13">
        <v>3304448.15</v>
      </c>
      <c r="I52" s="6"/>
      <c r="J52" s="13">
        <v>3104805.47</v>
      </c>
    </row>
    <row r="53" spans="1:13" ht="23.1" customHeight="1" x14ac:dyDescent="0.5">
      <c r="D53" s="76" t="s">
        <v>38</v>
      </c>
      <c r="F53" s="84"/>
      <c r="G53" s="6"/>
      <c r="H53" s="7">
        <f>SUM(H49:H52)</f>
        <v>4017578.13</v>
      </c>
      <c r="I53" s="6"/>
      <c r="J53" s="7">
        <f>SUM(J49:J52)</f>
        <v>37522447.989999995</v>
      </c>
    </row>
    <row r="54" spans="1:13" ht="23.1" customHeight="1" x14ac:dyDescent="0.5">
      <c r="A54" s="76" t="s">
        <v>39</v>
      </c>
      <c r="B54" s="80"/>
      <c r="C54" s="80"/>
      <c r="D54" s="80"/>
      <c r="G54" s="6"/>
      <c r="H54" s="14">
        <f>H53+H47</f>
        <v>57587190.450000003</v>
      </c>
      <c r="I54" s="2"/>
      <c r="J54" s="14">
        <f>J53+J47</f>
        <v>130172965.38</v>
      </c>
      <c r="M54" s="1"/>
    </row>
    <row r="55" spans="1:13" ht="23.1" customHeight="1" x14ac:dyDescent="0.5">
      <c r="B55" s="80"/>
      <c r="C55" s="80"/>
      <c r="D55" s="80"/>
      <c r="G55" s="6"/>
      <c r="H55" s="19"/>
      <c r="I55" s="2"/>
      <c r="J55" s="19"/>
      <c r="M55" s="1"/>
    </row>
    <row r="56" spans="1:13" ht="23.1" customHeight="1" x14ac:dyDescent="0.5">
      <c r="A56" s="153"/>
      <c r="B56" s="153"/>
      <c r="C56" s="153"/>
      <c r="D56" s="153"/>
      <c r="E56" s="153"/>
      <c r="F56" s="153"/>
      <c r="G56" s="153"/>
      <c r="H56" s="153"/>
      <c r="I56" s="153"/>
      <c r="J56" s="153"/>
    </row>
    <row r="57" spans="1:13" ht="23.1" customHeight="1" x14ac:dyDescent="0.5">
      <c r="A57" s="153"/>
      <c r="B57" s="153"/>
      <c r="C57" s="153"/>
      <c r="D57" s="153"/>
      <c r="E57" s="153"/>
      <c r="F57" s="153"/>
      <c r="G57" s="153"/>
      <c r="H57" s="153"/>
      <c r="I57" s="153"/>
      <c r="J57" s="153"/>
    </row>
    <row r="58" spans="1:13" ht="23.1" customHeight="1" x14ac:dyDescent="0.5">
      <c r="A58" s="75"/>
      <c r="B58" s="75"/>
      <c r="C58" s="75"/>
      <c r="D58" s="75"/>
      <c r="E58" s="75"/>
      <c r="F58" s="75"/>
      <c r="G58" s="75"/>
      <c r="I58" s="75"/>
      <c r="J58" s="75"/>
    </row>
    <row r="59" spans="1:13" ht="23.1" customHeight="1" x14ac:dyDescent="0.5">
      <c r="A59" s="75"/>
      <c r="B59" s="75"/>
      <c r="C59" s="75"/>
      <c r="D59" s="75"/>
      <c r="E59" s="75"/>
      <c r="F59" s="75"/>
      <c r="G59" s="75"/>
      <c r="I59" s="75"/>
      <c r="J59" s="75"/>
    </row>
    <row r="60" spans="1:13" ht="23.1" customHeight="1" x14ac:dyDescent="0.5">
      <c r="A60" s="75"/>
      <c r="B60" s="75"/>
      <c r="C60" s="75"/>
      <c r="D60" s="75"/>
      <c r="E60" s="75"/>
      <c r="F60" s="75"/>
      <c r="G60" s="75"/>
      <c r="I60" s="75"/>
      <c r="J60" s="75"/>
    </row>
    <row r="61" spans="1:13" ht="23.1" customHeight="1" x14ac:dyDescent="0.5">
      <c r="A61" s="152" t="s">
        <v>75</v>
      </c>
      <c r="B61" s="153"/>
      <c r="C61" s="153"/>
      <c r="D61" s="153"/>
      <c r="E61" s="153"/>
      <c r="F61" s="153"/>
      <c r="G61" s="153"/>
      <c r="H61" s="153"/>
      <c r="I61" s="153"/>
      <c r="J61" s="153"/>
    </row>
    <row r="62" spans="1:13" ht="23.1" customHeight="1" x14ac:dyDescent="0.5">
      <c r="A62" s="154" t="str">
        <f>A2</f>
        <v>BANGKOK ASSET INTERGROUP PUBLIC COMPANY LIMITED</v>
      </c>
      <c r="B62" s="154"/>
      <c r="C62" s="154"/>
      <c r="D62" s="154"/>
      <c r="E62" s="154"/>
      <c r="F62" s="154"/>
      <c r="G62" s="154"/>
      <c r="H62" s="154"/>
      <c r="I62" s="154"/>
      <c r="J62" s="154"/>
    </row>
    <row r="63" spans="1:13" ht="23.1" customHeight="1" x14ac:dyDescent="0.5">
      <c r="A63" s="154" t="s">
        <v>23</v>
      </c>
      <c r="B63" s="154"/>
      <c r="C63" s="154"/>
      <c r="D63" s="154"/>
      <c r="E63" s="154"/>
      <c r="F63" s="154"/>
      <c r="G63" s="154"/>
      <c r="H63" s="154"/>
      <c r="I63" s="154"/>
      <c r="J63" s="154"/>
    </row>
    <row r="64" spans="1:13" ht="23.1" customHeight="1" x14ac:dyDescent="0.5">
      <c r="A64" s="156" t="str">
        <f>$A$4</f>
        <v>AS AT DECEMBER 31, 2025</v>
      </c>
      <c r="B64" s="156"/>
      <c r="C64" s="156"/>
      <c r="D64" s="156"/>
      <c r="E64" s="156"/>
      <c r="F64" s="156"/>
      <c r="G64" s="156"/>
      <c r="H64" s="156"/>
      <c r="I64" s="156"/>
      <c r="J64" s="156"/>
    </row>
    <row r="65" spans="1:12" ht="23.1" customHeight="1" x14ac:dyDescent="0.5">
      <c r="A65" s="77"/>
      <c r="B65" s="77"/>
      <c r="C65" s="77"/>
      <c r="D65" s="77"/>
      <c r="E65" s="77"/>
      <c r="F65" s="77"/>
      <c r="G65" s="77"/>
      <c r="H65" s="77"/>
      <c r="I65" s="77"/>
      <c r="J65" s="77"/>
    </row>
    <row r="66" spans="1:12" ht="23.1" customHeight="1" x14ac:dyDescent="0.5">
      <c r="A66" s="155" t="s">
        <v>41</v>
      </c>
      <c r="B66" s="155"/>
      <c r="C66" s="155"/>
      <c r="D66" s="155"/>
      <c r="E66" s="155"/>
      <c r="F66" s="155"/>
      <c r="G66" s="155"/>
      <c r="H66" s="155"/>
      <c r="I66" s="155"/>
      <c r="J66" s="155"/>
    </row>
    <row r="67" spans="1:12" ht="23.1" customHeight="1" x14ac:dyDescent="0.5">
      <c r="H67" s="157" t="s">
        <v>4</v>
      </c>
      <c r="I67" s="157"/>
      <c r="J67" s="157"/>
    </row>
    <row r="68" spans="1:12" ht="23.1" customHeight="1" x14ac:dyDescent="0.5">
      <c r="F68" s="78" t="s">
        <v>5</v>
      </c>
      <c r="H68" s="79">
        <v>2025</v>
      </c>
      <c r="J68" s="79">
        <v>2024</v>
      </c>
    </row>
    <row r="69" spans="1:12" ht="23.1" customHeight="1" x14ac:dyDescent="0.5">
      <c r="A69" s="76" t="s">
        <v>42</v>
      </c>
      <c r="F69" s="86"/>
      <c r="G69" s="2"/>
      <c r="I69" s="2"/>
      <c r="J69" s="1"/>
    </row>
    <row r="70" spans="1:12" ht="23.1" customHeight="1" x14ac:dyDescent="0.5">
      <c r="B70" s="87" t="s">
        <v>43</v>
      </c>
      <c r="C70" s="87"/>
      <c r="D70" s="87"/>
      <c r="F70" s="75">
        <v>24</v>
      </c>
      <c r="G70" s="6"/>
      <c r="I70" s="2"/>
      <c r="J70" s="1"/>
    </row>
    <row r="71" spans="1:12" ht="23.1" customHeight="1" x14ac:dyDescent="0.5">
      <c r="B71" s="87"/>
      <c r="C71" s="87" t="s">
        <v>44</v>
      </c>
      <c r="D71" s="87"/>
      <c r="G71" s="6"/>
      <c r="H71" s="15"/>
      <c r="I71" s="2"/>
      <c r="J71" s="5"/>
    </row>
    <row r="72" spans="1:12" ht="23.1" customHeight="1" thickBot="1" x14ac:dyDescent="0.55000000000000004">
      <c r="B72" s="87"/>
      <c r="C72" s="87"/>
      <c r="D72" s="87" t="s">
        <v>45</v>
      </c>
      <c r="F72" s="85"/>
      <c r="G72" s="6"/>
      <c r="H72" s="16">
        <v>105000000</v>
      </c>
      <c r="I72" s="2"/>
      <c r="J72" s="16">
        <v>105000000</v>
      </c>
    </row>
    <row r="73" spans="1:12" ht="23.1" customHeight="1" thickTop="1" x14ac:dyDescent="0.5">
      <c r="B73" s="87"/>
      <c r="C73" s="87" t="s">
        <v>46</v>
      </c>
      <c r="D73" s="87"/>
      <c r="E73" s="88"/>
      <c r="F73" s="75"/>
      <c r="G73" s="6"/>
      <c r="H73" s="17"/>
      <c r="I73" s="2"/>
      <c r="J73" s="5"/>
    </row>
    <row r="74" spans="1:12" s="87" customFormat="1" ht="21.95" customHeight="1" x14ac:dyDescent="0.5">
      <c r="A74" s="76"/>
      <c r="D74" s="87" t="s">
        <v>45</v>
      </c>
      <c r="E74" s="88"/>
      <c r="F74" s="85"/>
      <c r="G74" s="6"/>
      <c r="H74" s="5">
        <v>105000000</v>
      </c>
      <c r="I74" s="2"/>
      <c r="J74" s="5"/>
      <c r="L74" s="1"/>
    </row>
    <row r="75" spans="1:12" ht="23.1" customHeight="1" x14ac:dyDescent="0.5">
      <c r="B75" s="87"/>
      <c r="C75" s="87"/>
      <c r="D75" s="87" t="s">
        <v>47</v>
      </c>
      <c r="E75" s="88"/>
      <c r="F75" s="85"/>
      <c r="G75" s="6"/>
      <c r="H75" s="5"/>
      <c r="I75" s="2"/>
      <c r="J75" s="5">
        <v>75000000</v>
      </c>
    </row>
    <row r="76" spans="1:12" ht="23.1" customHeight="1" x14ac:dyDescent="0.5">
      <c r="B76" s="87" t="s">
        <v>138</v>
      </c>
      <c r="C76" s="87"/>
      <c r="D76" s="87"/>
      <c r="E76" s="88"/>
      <c r="F76" s="85"/>
      <c r="G76" s="6"/>
      <c r="H76" s="5">
        <v>76072441.730000004</v>
      </c>
      <c r="I76" s="2"/>
      <c r="J76" s="82">
        <v>0</v>
      </c>
    </row>
    <row r="77" spans="1:12" ht="23.1" customHeight="1" x14ac:dyDescent="0.5">
      <c r="B77" s="87" t="s">
        <v>167</v>
      </c>
      <c r="C77" s="87"/>
      <c r="D77" s="87"/>
      <c r="G77" s="6"/>
      <c r="H77" s="17"/>
      <c r="I77" s="2"/>
      <c r="J77" s="19"/>
    </row>
    <row r="78" spans="1:12" ht="23.1" customHeight="1" x14ac:dyDescent="0.5">
      <c r="C78" s="76" t="s">
        <v>48</v>
      </c>
      <c r="F78" s="75">
        <v>25</v>
      </c>
      <c r="G78" s="6"/>
      <c r="H78" s="17">
        <v>7040000</v>
      </c>
      <c r="I78" s="2"/>
      <c r="J78" s="17">
        <v>7040000</v>
      </c>
    </row>
    <row r="79" spans="1:12" ht="23.1" customHeight="1" x14ac:dyDescent="0.5">
      <c r="C79" s="76" t="s">
        <v>49</v>
      </c>
      <c r="G79" s="6"/>
      <c r="H79" s="72">
        <v>-6591714.7599999998</v>
      </c>
      <c r="I79" s="2"/>
      <c r="J79" s="73">
        <v>31623792.030000001</v>
      </c>
    </row>
    <row r="80" spans="1:12" ht="23.1" customHeight="1" x14ac:dyDescent="0.5">
      <c r="A80" s="76" t="s">
        <v>50</v>
      </c>
      <c r="G80" s="6"/>
      <c r="H80" s="14">
        <f>SUM(H74:H79)</f>
        <v>181520726.97000003</v>
      </c>
      <c r="I80" s="2"/>
      <c r="J80" s="14">
        <f>SUM(J75:J79)</f>
        <v>113663792.03</v>
      </c>
    </row>
    <row r="81" spans="1:13" ht="23.1" customHeight="1" thickBot="1" x14ac:dyDescent="0.55000000000000004">
      <c r="A81" s="76" t="s">
        <v>51</v>
      </c>
      <c r="G81" s="6"/>
      <c r="H81" s="9">
        <f>H80+H54</f>
        <v>239107917.42000002</v>
      </c>
      <c r="I81" s="2"/>
      <c r="J81" s="9">
        <f>J80+J54</f>
        <v>243836757.41</v>
      </c>
      <c r="K81" s="83"/>
      <c r="M81" s="83"/>
    </row>
    <row r="82" spans="1:13" ht="23.1" customHeight="1" thickTop="1" x14ac:dyDescent="0.5">
      <c r="G82" s="6"/>
      <c r="H82" s="13"/>
      <c r="I82" s="2"/>
      <c r="J82" s="5"/>
      <c r="K82" s="83"/>
      <c r="M82" s="83"/>
    </row>
    <row r="83" spans="1:13" ht="23.1" customHeight="1" x14ac:dyDescent="0.5">
      <c r="A83" s="153"/>
      <c r="B83" s="153"/>
      <c r="C83" s="153"/>
      <c r="D83" s="153"/>
      <c r="E83" s="153"/>
      <c r="F83" s="153"/>
      <c r="G83" s="153"/>
      <c r="H83" s="153"/>
      <c r="I83" s="153"/>
      <c r="J83" s="153"/>
    </row>
    <row r="84" spans="1:13" ht="23.1" customHeight="1" x14ac:dyDescent="0.5">
      <c r="A84" s="153"/>
      <c r="B84" s="153"/>
      <c r="C84" s="153"/>
      <c r="D84" s="153"/>
      <c r="E84" s="153"/>
      <c r="F84" s="153"/>
      <c r="G84" s="153"/>
      <c r="H84" s="153"/>
      <c r="I84" s="153"/>
      <c r="J84" s="153"/>
    </row>
    <row r="85" spans="1:13" ht="23.1" customHeight="1" x14ac:dyDescent="0.5">
      <c r="A85" s="153"/>
      <c r="B85" s="153"/>
      <c r="C85" s="153"/>
      <c r="D85" s="153"/>
      <c r="E85" s="153"/>
      <c r="F85" s="153"/>
      <c r="G85" s="153"/>
      <c r="H85" s="153"/>
      <c r="I85" s="153"/>
      <c r="J85" s="153"/>
    </row>
    <row r="86" spans="1:13" ht="23.1" customHeight="1" x14ac:dyDescent="0.5">
      <c r="A86" s="81"/>
      <c r="B86" s="81"/>
      <c r="C86" s="81"/>
      <c r="D86" s="81"/>
      <c r="E86" s="81"/>
      <c r="F86" s="3"/>
      <c r="G86" s="3"/>
      <c r="H86" s="10"/>
      <c r="I86" s="3"/>
    </row>
    <row r="87" spans="1:13" ht="23.1" customHeight="1" x14ac:dyDescent="0.5">
      <c r="A87" s="158"/>
      <c r="B87" s="158"/>
      <c r="C87" s="158"/>
      <c r="D87" s="158"/>
      <c r="E87" s="158"/>
      <c r="F87" s="158"/>
      <c r="G87" s="158"/>
      <c r="H87" s="158"/>
      <c r="I87" s="158"/>
      <c r="J87" s="158"/>
    </row>
    <row r="88" spans="1:13" ht="23.1" customHeight="1" x14ac:dyDescent="0.5">
      <c r="A88" s="89"/>
      <c r="B88" s="89"/>
      <c r="C88" s="89"/>
      <c r="D88" s="89"/>
      <c r="E88" s="89"/>
      <c r="F88" s="89"/>
      <c r="G88" s="89"/>
      <c r="H88" s="89"/>
      <c r="I88" s="89"/>
      <c r="J88" s="89"/>
    </row>
    <row r="89" spans="1:13" ht="23.1" customHeight="1" x14ac:dyDescent="0.5">
      <c r="H89" s="1">
        <f>H81-H25</f>
        <v>0</v>
      </c>
      <c r="J89" s="1">
        <f>J81-J25</f>
        <v>0</v>
      </c>
    </row>
  </sheetData>
  <mergeCells count="27">
    <mergeCell ref="A85:J85"/>
    <mergeCell ref="A87:J87"/>
    <mergeCell ref="A28:J28"/>
    <mergeCell ref="A29:J29"/>
    <mergeCell ref="A36:J36"/>
    <mergeCell ref="A34:J34"/>
    <mergeCell ref="A61:J61"/>
    <mergeCell ref="A62:J62"/>
    <mergeCell ref="A63:J63"/>
    <mergeCell ref="A64:J64"/>
    <mergeCell ref="A66:J66"/>
    <mergeCell ref="H37:J37"/>
    <mergeCell ref="A1:J1"/>
    <mergeCell ref="A31:J31"/>
    <mergeCell ref="A83:J83"/>
    <mergeCell ref="A84:J84"/>
    <mergeCell ref="A2:J2"/>
    <mergeCell ref="A3:J3"/>
    <mergeCell ref="A6:J6"/>
    <mergeCell ref="A32:J32"/>
    <mergeCell ref="A33:J33"/>
    <mergeCell ref="A27:J27"/>
    <mergeCell ref="A4:J4"/>
    <mergeCell ref="A56:J56"/>
    <mergeCell ref="A57:J57"/>
    <mergeCell ref="H67:J67"/>
    <mergeCell ref="H7:J7"/>
  </mergeCells>
  <phoneticPr fontId="2" type="noConversion"/>
  <pageMargins left="1.1023622047244095" right="0.39370078740157483" top="0.82677165354330717" bottom="1.1811023622047245" header="0.51181102362204722" footer="1.1811023622047245"/>
  <pageSetup paperSize="9" orientation="portrait" blackAndWhite="1" r:id="rId1"/>
  <headerFooter>
    <oddFooter>&amp;L&amp;"Angsana New,Regular"&amp;16Notes to financial statements form an integral part of these statements.</oddFooter>
  </headerFooter>
  <rowBreaks count="2" manualBreakCount="2">
    <brk id="30" max="9" man="1"/>
    <brk id="6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30BA0-4D53-4230-AB4F-2E952D8B548B}">
  <dimension ref="A1:O34"/>
  <sheetViews>
    <sheetView showGridLines="0" view="pageBreakPreview" zoomScale="85" zoomScaleNormal="85" zoomScaleSheetLayoutView="85" workbookViewId="0">
      <selection activeCell="B16" sqref="B16"/>
    </sheetView>
  </sheetViews>
  <sheetFormatPr defaultColWidth="9.140625" defaultRowHeight="23.25" x14ac:dyDescent="0.5"/>
  <cols>
    <col min="1" max="1" width="2.85546875" style="90" customWidth="1"/>
    <col min="2" max="2" width="2.140625" style="90" customWidth="1"/>
    <col min="3" max="3" width="2.85546875" style="90" customWidth="1"/>
    <col min="4" max="4" width="8.7109375" style="90" customWidth="1"/>
    <col min="5" max="5" width="27.85546875" style="90" customWidth="1"/>
    <col min="6" max="6" width="7.85546875" style="90" customWidth="1"/>
    <col min="7" max="7" width="1.28515625" style="90" customWidth="1"/>
    <col min="8" max="8" width="18.7109375" style="25" customWidth="1"/>
    <col min="9" max="9" width="1.140625" style="90" customWidth="1"/>
    <col min="10" max="10" width="18.7109375" style="20" customWidth="1"/>
    <col min="11" max="11" width="2.7109375" style="90" customWidth="1"/>
    <col min="12" max="12" width="17.140625" style="22" customWidth="1"/>
    <col min="13" max="13" width="19.42578125" style="25" hidden="1" customWidth="1"/>
    <col min="14" max="15" width="19.42578125" style="90" hidden="1" customWidth="1"/>
    <col min="16" max="17" width="19.42578125" style="90" customWidth="1"/>
    <col min="18" max="16384" width="9.140625" style="90"/>
  </cols>
  <sheetData>
    <row r="1" spans="1:15" x14ac:dyDescent="0.5">
      <c r="A1" s="159" t="s">
        <v>91</v>
      </c>
      <c r="B1" s="159"/>
      <c r="C1" s="159"/>
      <c r="D1" s="159"/>
      <c r="E1" s="159"/>
      <c r="F1" s="159"/>
      <c r="G1" s="159"/>
      <c r="H1" s="159"/>
      <c r="I1" s="159"/>
      <c r="J1" s="159"/>
      <c r="K1" s="20"/>
      <c r="M1" s="90"/>
    </row>
    <row r="2" spans="1:15" x14ac:dyDescent="0.5">
      <c r="A2" s="160" t="s">
        <v>0</v>
      </c>
      <c r="B2" s="160"/>
      <c r="C2" s="160"/>
      <c r="D2" s="160"/>
      <c r="E2" s="160"/>
      <c r="F2" s="160"/>
      <c r="G2" s="160"/>
      <c r="H2" s="160"/>
      <c r="I2" s="160"/>
      <c r="J2" s="160"/>
      <c r="K2" s="23"/>
      <c r="M2" s="90"/>
    </row>
    <row r="3" spans="1:15" x14ac:dyDescent="0.5">
      <c r="A3" s="160" t="s">
        <v>53</v>
      </c>
      <c r="B3" s="160"/>
      <c r="C3" s="160"/>
      <c r="D3" s="160"/>
      <c r="E3" s="160"/>
      <c r="F3" s="160"/>
      <c r="G3" s="160"/>
      <c r="H3" s="160"/>
      <c r="I3" s="160"/>
      <c r="J3" s="160"/>
      <c r="K3" s="23"/>
      <c r="M3" s="90"/>
    </row>
    <row r="4" spans="1:15" x14ac:dyDescent="0.5">
      <c r="A4" s="160" t="s">
        <v>54</v>
      </c>
      <c r="B4" s="160"/>
      <c r="C4" s="160"/>
      <c r="D4" s="160"/>
      <c r="E4" s="160"/>
      <c r="F4" s="160"/>
      <c r="G4" s="160"/>
      <c r="H4" s="160"/>
      <c r="I4" s="160"/>
      <c r="J4" s="160"/>
      <c r="K4" s="71"/>
      <c r="M4" s="90"/>
    </row>
    <row r="5" spans="1:15" x14ac:dyDescent="0.5">
      <c r="F5" s="76"/>
      <c r="G5" s="76"/>
      <c r="H5" s="157" t="s">
        <v>4</v>
      </c>
      <c r="I5" s="157"/>
      <c r="J5" s="157"/>
      <c r="L5" s="4"/>
      <c r="M5" s="75"/>
    </row>
    <row r="6" spans="1:15" x14ac:dyDescent="0.5">
      <c r="F6" s="78" t="s">
        <v>5</v>
      </c>
      <c r="G6" s="76"/>
      <c r="H6" s="79">
        <v>2025</v>
      </c>
      <c r="I6" s="76"/>
      <c r="J6" s="79">
        <v>2024</v>
      </c>
      <c r="L6" s="4"/>
      <c r="M6" s="91" t="s">
        <v>55</v>
      </c>
      <c r="O6" s="91" t="s">
        <v>56</v>
      </c>
    </row>
    <row r="7" spans="1:15" ht="22.5" customHeight="1" x14ac:dyDescent="0.5">
      <c r="A7" s="90" t="s">
        <v>57</v>
      </c>
      <c r="F7" s="92">
        <v>28</v>
      </c>
      <c r="G7" s="24"/>
      <c r="I7" s="24"/>
      <c r="K7" s="24"/>
    </row>
    <row r="8" spans="1:15" ht="22.5" customHeight="1" x14ac:dyDescent="0.5">
      <c r="B8" s="90" t="s">
        <v>58</v>
      </c>
      <c r="F8" s="92"/>
      <c r="G8" s="24"/>
      <c r="H8" s="25">
        <v>628268436.54999995</v>
      </c>
      <c r="I8" s="24"/>
      <c r="J8" s="25">
        <v>1141388685.48</v>
      </c>
      <c r="K8" s="24"/>
      <c r="M8" s="25">
        <v>390095975.04000002</v>
      </c>
    </row>
    <row r="9" spans="1:15" ht="22.5" customHeight="1" x14ac:dyDescent="0.5">
      <c r="B9" s="90" t="s">
        <v>59</v>
      </c>
      <c r="F9" s="92"/>
      <c r="G9" s="24"/>
      <c r="H9" s="26">
        <v>1020013.33</v>
      </c>
      <c r="I9" s="24"/>
      <c r="J9" s="26">
        <v>1072184.42</v>
      </c>
      <c r="K9" s="24"/>
      <c r="M9" s="26">
        <v>2994171.37</v>
      </c>
    </row>
    <row r="10" spans="1:15" ht="22.5" customHeight="1" x14ac:dyDescent="0.5">
      <c r="D10" s="90" t="s">
        <v>60</v>
      </c>
      <c r="F10" s="92"/>
      <c r="G10" s="27"/>
      <c r="H10" s="28">
        <f>SUM(H8:H9)</f>
        <v>629288449.88</v>
      </c>
      <c r="I10" s="24"/>
      <c r="J10" s="28">
        <f>SUM(J8:J9)</f>
        <v>1142460869.9000001</v>
      </c>
      <c r="K10" s="24"/>
      <c r="M10" s="28">
        <f>SUM(M8:M9)</f>
        <v>393090146.41000003</v>
      </c>
    </row>
    <row r="11" spans="1:15" ht="22.5" customHeight="1" x14ac:dyDescent="0.5">
      <c r="A11" s="90" t="s">
        <v>61</v>
      </c>
      <c r="F11" s="92" t="s">
        <v>139</v>
      </c>
      <c r="G11" s="27"/>
      <c r="I11" s="24"/>
      <c r="J11" s="21"/>
      <c r="K11" s="24"/>
    </row>
    <row r="12" spans="1:15" ht="22.5" customHeight="1" x14ac:dyDescent="0.5">
      <c r="B12" s="90" t="s">
        <v>62</v>
      </c>
      <c r="F12" s="92"/>
      <c r="G12" s="27"/>
      <c r="H12" s="25">
        <v>583179195.25</v>
      </c>
      <c r="I12" s="24"/>
      <c r="J12" s="25">
        <v>1017287521.6900001</v>
      </c>
      <c r="K12" s="24"/>
      <c r="L12" s="30"/>
      <c r="M12" s="25">
        <v>268584954.56999999</v>
      </c>
    </row>
    <row r="13" spans="1:15" ht="22.5" customHeight="1" x14ac:dyDescent="0.5">
      <c r="B13" s="90" t="s">
        <v>63</v>
      </c>
      <c r="F13" s="92">
        <v>29</v>
      </c>
      <c r="G13" s="27"/>
      <c r="H13" s="25">
        <v>21108068.260000002</v>
      </c>
      <c r="I13" s="24"/>
      <c r="J13" s="25">
        <v>28308561.699999999</v>
      </c>
      <c r="K13" s="24"/>
      <c r="L13" s="31"/>
      <c r="M13" s="25">
        <v>36920607.409999996</v>
      </c>
      <c r="O13" s="93"/>
    </row>
    <row r="14" spans="1:15" ht="22.5" customHeight="1" x14ac:dyDescent="0.5">
      <c r="B14" s="90" t="s">
        <v>64</v>
      </c>
      <c r="F14" s="92">
        <v>30</v>
      </c>
      <c r="G14" s="27"/>
      <c r="H14" s="26">
        <v>47365953</v>
      </c>
      <c r="I14" s="24"/>
      <c r="J14" s="26">
        <v>44935635.5</v>
      </c>
      <c r="K14" s="24"/>
      <c r="L14" s="31"/>
      <c r="M14" s="26">
        <v>51362738.990000002</v>
      </c>
    </row>
    <row r="15" spans="1:15" ht="22.5" customHeight="1" x14ac:dyDescent="0.5">
      <c r="B15" s="90" t="s">
        <v>168</v>
      </c>
      <c r="F15" s="92">
        <v>10</v>
      </c>
      <c r="G15" s="27"/>
      <c r="H15" s="98">
        <v>-47658.04</v>
      </c>
      <c r="I15" s="24"/>
      <c r="J15" s="99">
        <v>0</v>
      </c>
      <c r="K15" s="24"/>
      <c r="L15" s="31"/>
      <c r="M15" s="26"/>
    </row>
    <row r="16" spans="1:15" ht="22.5" customHeight="1" x14ac:dyDescent="0.5">
      <c r="C16" s="94"/>
      <c r="D16" s="90" t="s">
        <v>65</v>
      </c>
      <c r="F16" s="92"/>
      <c r="G16" s="27"/>
      <c r="H16" s="28">
        <f>SUM(H12:H15)</f>
        <v>651605558.47000003</v>
      </c>
      <c r="I16" s="27"/>
      <c r="J16" s="28">
        <f>SUM(J12:J15)</f>
        <v>1090531718.8900001</v>
      </c>
      <c r="K16" s="27"/>
      <c r="L16" s="29"/>
      <c r="M16" s="28">
        <f>SUM(M12:M14)</f>
        <v>356868300.97000003</v>
      </c>
    </row>
    <row r="17" spans="1:13" ht="22.5" customHeight="1" x14ac:dyDescent="0.5">
      <c r="A17" s="90" t="s">
        <v>140</v>
      </c>
      <c r="F17" s="92"/>
      <c r="G17" s="27"/>
      <c r="H17" s="98">
        <f>H10-H16</f>
        <v>-22317108.590000033</v>
      </c>
      <c r="I17" s="27"/>
      <c r="J17" s="29">
        <f>J10-J16</f>
        <v>51929151.00999999</v>
      </c>
      <c r="K17" s="27"/>
      <c r="L17" s="29"/>
      <c r="M17" s="29">
        <f>M10-M16</f>
        <v>36221845.439999998</v>
      </c>
    </row>
    <row r="18" spans="1:13" ht="22.5" customHeight="1" x14ac:dyDescent="0.5">
      <c r="A18" s="90" t="s">
        <v>66</v>
      </c>
      <c r="F18" s="92">
        <v>33</v>
      </c>
      <c r="G18" s="27"/>
      <c r="H18" s="32">
        <v>3676805.42</v>
      </c>
      <c r="I18" s="27"/>
      <c r="J18" s="32">
        <v>5720892.5</v>
      </c>
      <c r="K18" s="27"/>
      <c r="L18" s="29"/>
      <c r="M18" s="32">
        <v>6627010.3399999999</v>
      </c>
    </row>
    <row r="19" spans="1:13" ht="22.5" customHeight="1" x14ac:dyDescent="0.5">
      <c r="A19" s="90" t="s">
        <v>141</v>
      </c>
      <c r="F19" s="92"/>
      <c r="G19" s="27"/>
      <c r="H19" s="98">
        <f>H17-H18</f>
        <v>-25993914.010000035</v>
      </c>
      <c r="I19" s="27"/>
      <c r="J19" s="29">
        <f>J17-J18</f>
        <v>46208258.50999999</v>
      </c>
      <c r="K19" s="27"/>
      <c r="L19" s="29"/>
      <c r="M19" s="29">
        <f>M17-M18</f>
        <v>29594835.099999998</v>
      </c>
    </row>
    <row r="20" spans="1:13" ht="22.5" customHeight="1" x14ac:dyDescent="0.5">
      <c r="A20" s="90" t="s">
        <v>67</v>
      </c>
      <c r="F20" s="92">
        <v>34</v>
      </c>
      <c r="H20" s="33">
        <v>300681.18</v>
      </c>
      <c r="J20" s="33">
        <v>9391963.0800000001</v>
      </c>
      <c r="L20" s="31"/>
      <c r="M20" s="33">
        <v>6236656.9500000002</v>
      </c>
    </row>
    <row r="21" spans="1:13" ht="22.5" customHeight="1" x14ac:dyDescent="0.5">
      <c r="A21" s="90" t="s">
        <v>142</v>
      </c>
      <c r="F21" s="92"/>
      <c r="H21" s="100">
        <f>H19-H20</f>
        <v>-26294595.190000035</v>
      </c>
      <c r="J21" s="28">
        <f>J19-J20</f>
        <v>36816295.429999992</v>
      </c>
      <c r="L21" s="29"/>
      <c r="M21" s="28">
        <f>M19-M20</f>
        <v>23358178.149999999</v>
      </c>
    </row>
    <row r="22" spans="1:13" ht="22.5" customHeight="1" x14ac:dyDescent="0.5">
      <c r="A22" s="90" t="s">
        <v>143</v>
      </c>
      <c r="F22" s="78"/>
      <c r="G22" s="76"/>
      <c r="H22" s="11"/>
      <c r="I22" s="76"/>
      <c r="J22" s="74"/>
      <c r="M22" s="11"/>
    </row>
    <row r="23" spans="1:13" ht="22.5" customHeight="1" x14ac:dyDescent="0.5">
      <c r="A23" s="90" t="s">
        <v>68</v>
      </c>
      <c r="F23" s="78"/>
      <c r="G23" s="76"/>
      <c r="H23" s="11"/>
      <c r="I23" s="76"/>
      <c r="J23" s="74"/>
      <c r="M23" s="11"/>
    </row>
    <row r="24" spans="1:13" ht="22.5" customHeight="1" x14ac:dyDescent="0.5">
      <c r="C24" s="90" t="s">
        <v>69</v>
      </c>
      <c r="F24" s="78"/>
      <c r="G24" s="76"/>
      <c r="H24" s="11"/>
      <c r="I24" s="76"/>
      <c r="J24" s="74"/>
      <c r="M24" s="11"/>
    </row>
    <row r="25" spans="1:13" ht="22.5" customHeight="1" x14ac:dyDescent="0.5">
      <c r="D25" s="90" t="s">
        <v>70</v>
      </c>
      <c r="F25" s="78"/>
      <c r="G25" s="76"/>
      <c r="H25" s="56">
        <v>679088.4</v>
      </c>
      <c r="I25" s="95"/>
      <c r="J25" s="56">
        <v>673510.46</v>
      </c>
      <c r="M25" s="13">
        <v>36292.04</v>
      </c>
    </row>
    <row r="26" spans="1:13" ht="22.5" customHeight="1" x14ac:dyDescent="0.5">
      <c r="A26" s="90" t="s">
        <v>71</v>
      </c>
      <c r="F26" s="78"/>
      <c r="G26" s="76"/>
      <c r="H26" s="13"/>
      <c r="I26" s="1"/>
      <c r="J26" s="34"/>
      <c r="M26" s="13"/>
    </row>
    <row r="27" spans="1:13" ht="22.5" customHeight="1" x14ac:dyDescent="0.5">
      <c r="B27" s="90" t="s">
        <v>72</v>
      </c>
      <c r="F27" s="78"/>
      <c r="G27" s="76"/>
      <c r="H27" s="96">
        <v>0</v>
      </c>
      <c r="I27" s="97"/>
      <c r="J27" s="96">
        <v>0</v>
      </c>
      <c r="M27" s="97">
        <v>0</v>
      </c>
    </row>
    <row r="28" spans="1:13" ht="22.5" customHeight="1" x14ac:dyDescent="0.5">
      <c r="A28" s="90" t="s">
        <v>144</v>
      </c>
      <c r="F28" s="78"/>
      <c r="G28" s="76"/>
      <c r="H28" s="96">
        <f>SUM(H23:H27)</f>
        <v>679088.4</v>
      </c>
      <c r="I28" s="76"/>
      <c r="J28" s="97">
        <f>SUM(J23:J27)</f>
        <v>673510.46</v>
      </c>
      <c r="M28" s="7">
        <f>SUM(M23:M27)</f>
        <v>36292.04</v>
      </c>
    </row>
    <row r="29" spans="1:13" ht="22.5" customHeight="1" thickBot="1" x14ac:dyDescent="0.55000000000000004">
      <c r="A29" s="90" t="s">
        <v>145</v>
      </c>
      <c r="F29" s="78"/>
      <c r="G29" s="76"/>
      <c r="H29" s="101">
        <f>+H21+H28</f>
        <v>-25615506.790000036</v>
      </c>
      <c r="I29" s="76"/>
      <c r="J29" s="9">
        <f>+J21+J28</f>
        <v>37489805.889999993</v>
      </c>
      <c r="M29" s="9" t="e">
        <f>M28+#REF!</f>
        <v>#REF!</v>
      </c>
    </row>
    <row r="30" spans="1:13" ht="10.5" customHeight="1" thickTop="1" x14ac:dyDescent="0.5">
      <c r="F30" s="78"/>
      <c r="G30" s="76"/>
      <c r="H30" s="11"/>
      <c r="I30" s="76"/>
      <c r="J30" s="74"/>
      <c r="M30" s="11"/>
    </row>
    <row r="31" spans="1:13" ht="22.5" customHeight="1" x14ac:dyDescent="0.5">
      <c r="A31" s="90" t="s">
        <v>146</v>
      </c>
      <c r="F31" s="92">
        <v>35</v>
      </c>
      <c r="H31" s="33"/>
      <c r="J31" s="97"/>
      <c r="L31" s="29"/>
      <c r="M31" s="33"/>
    </row>
    <row r="32" spans="1:13" ht="22.5" customHeight="1" thickBot="1" x14ac:dyDescent="0.55000000000000004">
      <c r="B32" s="90" t="s">
        <v>152</v>
      </c>
      <c r="H32" s="103">
        <f>H21/193561643.84</f>
        <v>-0.13584610395092228</v>
      </c>
      <c r="J32" s="35">
        <v>0.25</v>
      </c>
      <c r="L32" s="29"/>
      <c r="M32" s="35">
        <v>58.4</v>
      </c>
    </row>
    <row r="33" spans="4:13" ht="24" thickTop="1" x14ac:dyDescent="0.5">
      <c r="H33" s="33"/>
      <c r="J33" s="97"/>
      <c r="L33" s="29"/>
      <c r="M33" s="33"/>
    </row>
    <row r="34" spans="4:13" x14ac:dyDescent="0.5">
      <c r="D34" s="102"/>
    </row>
  </sheetData>
  <mergeCells count="5">
    <mergeCell ref="A1:J1"/>
    <mergeCell ref="A2:J2"/>
    <mergeCell ref="A3:J3"/>
    <mergeCell ref="A4:J4"/>
    <mergeCell ref="H5:J5"/>
  </mergeCells>
  <pageMargins left="1.1023622047244095" right="0.39370078740157483" top="0.82677165354330717" bottom="1.1811023622047245" header="0.51181102362204722" footer="1.1811023622047245"/>
  <pageSetup paperSize="9" fitToWidth="0" fitToHeight="0" orientation="portrait" blackAndWhite="1" r:id="rId1"/>
  <headerFooter>
    <oddFooter>&amp;L&amp;"Angsana New,Regular"&amp;16Notes to financial statements form an integral part of these statements.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6"/>
  <sheetViews>
    <sheetView showGridLines="0" view="pageBreakPreview" zoomScale="85" zoomScaleNormal="100" zoomScaleSheetLayoutView="85" workbookViewId="0">
      <selection activeCell="O1" sqref="O1:O1048576"/>
    </sheetView>
  </sheetViews>
  <sheetFormatPr defaultColWidth="9.140625" defaultRowHeight="24" customHeight="1" x14ac:dyDescent="0.5"/>
  <cols>
    <col min="1" max="1" width="1.28515625" style="119" customWidth="1"/>
    <col min="2" max="2" width="2.140625" style="119" customWidth="1"/>
    <col min="3" max="3" width="25.5703125" style="119" customWidth="1"/>
    <col min="4" max="4" width="5.85546875" style="119" customWidth="1"/>
    <col min="5" max="5" width="0.7109375" style="118" customWidth="1"/>
    <col min="6" max="6" width="12.140625" style="121" customWidth="1"/>
    <col min="7" max="7" width="0.7109375" style="121" customWidth="1"/>
    <col min="8" max="8" width="12.140625" style="121" customWidth="1"/>
    <col min="9" max="9" width="0.7109375" style="121" customWidth="1"/>
    <col min="10" max="10" width="12.140625" style="121" customWidth="1"/>
    <col min="11" max="11" width="0.7109375" style="121" customWidth="1"/>
    <col min="12" max="12" width="12.140625" style="121" customWidth="1"/>
    <col min="13" max="13" width="0.7109375" style="121" customWidth="1"/>
    <col min="14" max="14" width="12.140625" style="121" customWidth="1"/>
    <col min="15" max="15" width="11.7109375" style="121" customWidth="1"/>
    <col min="16" max="16" width="16" style="121" hidden="1" customWidth="1"/>
    <col min="17" max="20" width="16" style="121" customWidth="1"/>
    <col min="21" max="21" width="16.85546875" style="119" bestFit="1" customWidth="1"/>
    <col min="22" max="24" width="15.7109375" style="119" bestFit="1" customWidth="1"/>
    <col min="25" max="25" width="11.5703125" style="119" bestFit="1" customWidth="1"/>
    <col min="26" max="16384" width="9.140625" style="119"/>
  </cols>
  <sheetData>
    <row r="1" spans="1:24" s="76" customFormat="1" ht="24" customHeight="1" x14ac:dyDescent="0.5">
      <c r="A1" s="163" t="s">
        <v>106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69"/>
      <c r="P1" s="69"/>
      <c r="Q1" s="69"/>
      <c r="R1" s="69"/>
      <c r="S1" s="69"/>
      <c r="T1" s="69"/>
    </row>
    <row r="2" spans="1:24" s="76" customFormat="1" ht="24" customHeight="1" x14ac:dyDescent="0.5">
      <c r="A2" s="160" t="str">
        <f>'Financial position'!A2</f>
        <v>BANGKOK ASSET INTERGROUP PUBLIC COMPANY LIMITED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71"/>
      <c r="P2" s="71"/>
      <c r="Q2" s="71"/>
      <c r="R2" s="71"/>
      <c r="S2" s="71"/>
      <c r="T2" s="71"/>
      <c r="U2" s="23"/>
    </row>
    <row r="3" spans="1:24" s="76" customFormat="1" ht="24" customHeight="1" x14ac:dyDescent="0.5">
      <c r="A3" s="156" t="s">
        <v>76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77"/>
      <c r="P3" s="77"/>
      <c r="Q3" s="77"/>
      <c r="R3" s="77"/>
      <c r="S3" s="77"/>
      <c r="T3" s="77"/>
    </row>
    <row r="4" spans="1:24" s="76" customFormat="1" ht="24" customHeight="1" x14ac:dyDescent="0.5">
      <c r="A4" s="165" t="s">
        <v>54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04"/>
      <c r="P4" s="104"/>
      <c r="Q4" s="104"/>
      <c r="R4" s="104"/>
      <c r="S4" s="104"/>
      <c r="T4" s="104"/>
      <c r="U4" s="105"/>
      <c r="V4" s="105"/>
    </row>
    <row r="5" spans="1:24" s="109" customFormat="1" ht="20.100000000000001" customHeight="1" x14ac:dyDescent="0.5">
      <c r="A5" s="106"/>
      <c r="B5" s="106"/>
      <c r="C5" s="106"/>
      <c r="D5" s="106"/>
      <c r="E5" s="106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  <c r="V5" s="108"/>
    </row>
    <row r="6" spans="1:24" s="110" customFormat="1" ht="20.100000000000001" customHeight="1" x14ac:dyDescent="0.5">
      <c r="E6" s="111"/>
      <c r="F6" s="166" t="s">
        <v>4</v>
      </c>
      <c r="G6" s="166"/>
      <c r="H6" s="166"/>
      <c r="I6" s="166"/>
      <c r="J6" s="166"/>
      <c r="K6" s="166"/>
      <c r="L6" s="166"/>
      <c r="M6" s="166"/>
      <c r="N6" s="166"/>
      <c r="O6" s="113"/>
      <c r="P6" s="113"/>
      <c r="Q6" s="113"/>
      <c r="R6" s="113"/>
      <c r="S6" s="113"/>
      <c r="T6" s="113"/>
    </row>
    <row r="7" spans="1:24" s="110" customFormat="1" ht="20.100000000000001" customHeight="1" x14ac:dyDescent="0.5">
      <c r="E7" s="111"/>
      <c r="F7" s="113" t="s">
        <v>43</v>
      </c>
      <c r="G7" s="113"/>
      <c r="H7" s="113" t="s">
        <v>77</v>
      </c>
      <c r="I7" s="113"/>
      <c r="J7" s="167" t="s">
        <v>166</v>
      </c>
      <c r="K7" s="167"/>
      <c r="L7" s="167"/>
      <c r="M7" s="113"/>
      <c r="N7" s="113" t="s">
        <v>78</v>
      </c>
      <c r="O7" s="113"/>
      <c r="P7" s="113"/>
      <c r="Q7" s="113"/>
      <c r="R7" s="113"/>
      <c r="S7" s="113"/>
      <c r="T7" s="113"/>
    </row>
    <row r="8" spans="1:24" s="110" customFormat="1" ht="20.100000000000001" customHeight="1" x14ac:dyDescent="0.5">
      <c r="E8" s="111"/>
      <c r="F8" s="113" t="s">
        <v>79</v>
      </c>
      <c r="G8" s="113"/>
      <c r="H8" s="113" t="s">
        <v>80</v>
      </c>
      <c r="I8" s="113"/>
      <c r="J8" s="113" t="s">
        <v>81</v>
      </c>
      <c r="K8" s="113"/>
      <c r="L8" s="113" t="s">
        <v>49</v>
      </c>
      <c r="M8" s="113"/>
      <c r="N8" s="113"/>
      <c r="O8" s="113"/>
      <c r="P8" s="113"/>
      <c r="Q8" s="113"/>
      <c r="R8" s="113"/>
      <c r="S8" s="113"/>
      <c r="T8" s="113"/>
      <c r="V8" s="161"/>
      <c r="W8" s="161"/>
      <c r="X8" s="161"/>
    </row>
    <row r="9" spans="1:24" s="110" customFormat="1" ht="20.100000000000001" customHeight="1" x14ac:dyDescent="0.5">
      <c r="D9" s="111" t="s">
        <v>5</v>
      </c>
      <c r="E9" s="111"/>
      <c r="F9" s="112" t="s">
        <v>82</v>
      </c>
      <c r="G9" s="113"/>
      <c r="H9" s="147"/>
      <c r="I9" s="113"/>
      <c r="J9" s="112" t="s">
        <v>83</v>
      </c>
      <c r="K9" s="113"/>
      <c r="L9" s="112"/>
      <c r="N9" s="114"/>
      <c r="O9" s="113"/>
      <c r="P9" s="113"/>
      <c r="Q9" s="113"/>
      <c r="R9" s="113"/>
      <c r="S9" s="113"/>
      <c r="T9" s="113"/>
      <c r="V9" s="111"/>
      <c r="W9" s="111"/>
      <c r="X9" s="111"/>
    </row>
    <row r="10" spans="1:24" s="110" customFormat="1" ht="20.100000000000001" customHeight="1" x14ac:dyDescent="0.5">
      <c r="A10" s="110" t="s">
        <v>84</v>
      </c>
      <c r="B10" s="115"/>
      <c r="E10" s="111"/>
      <c r="F10" s="60">
        <v>75000000</v>
      </c>
      <c r="G10" s="61"/>
      <c r="H10" s="62">
        <v>0</v>
      </c>
      <c r="I10" s="61"/>
      <c r="J10" s="61">
        <v>5140000</v>
      </c>
      <c r="K10" s="61"/>
      <c r="L10" s="60">
        <v>29333986.139999777</v>
      </c>
      <c r="M10" s="61"/>
      <c r="N10" s="60">
        <f>SUM(F10:L10)</f>
        <v>109473986.13999978</v>
      </c>
      <c r="O10" s="61"/>
      <c r="P10" s="61">
        <f>N10-'Financial position'!J80</f>
        <v>-4189805.8900002241</v>
      </c>
      <c r="Q10" s="61"/>
      <c r="R10" s="61"/>
      <c r="S10" s="61"/>
      <c r="T10" s="61"/>
      <c r="V10" s="61"/>
      <c r="W10" s="61"/>
      <c r="X10" s="61"/>
    </row>
    <row r="11" spans="1:24" s="110" customFormat="1" ht="20.100000000000001" customHeight="1" x14ac:dyDescent="0.5">
      <c r="A11" s="110" t="s">
        <v>48</v>
      </c>
      <c r="B11" s="115"/>
      <c r="D11" s="111">
        <v>25</v>
      </c>
      <c r="E11" s="111"/>
      <c r="F11" s="62">
        <v>0</v>
      </c>
      <c r="G11" s="61"/>
      <c r="H11" s="62">
        <v>0</v>
      </c>
      <c r="I11" s="61"/>
      <c r="J11" s="61">
        <v>1900000</v>
      </c>
      <c r="K11" s="61"/>
      <c r="L11" s="63">
        <v>-1900000</v>
      </c>
      <c r="M11" s="61"/>
      <c r="N11" s="62">
        <v>0</v>
      </c>
      <c r="O11" s="64"/>
      <c r="P11" s="61"/>
      <c r="Q11" s="61"/>
      <c r="R11" s="61"/>
      <c r="S11" s="61"/>
      <c r="T11" s="61"/>
      <c r="V11" s="61"/>
      <c r="W11" s="61"/>
      <c r="X11" s="61"/>
    </row>
    <row r="12" spans="1:24" s="110" customFormat="1" ht="20.100000000000001" customHeight="1" x14ac:dyDescent="0.5">
      <c r="A12" s="110" t="s">
        <v>85</v>
      </c>
      <c r="B12" s="115"/>
      <c r="D12" s="111">
        <v>26</v>
      </c>
      <c r="E12" s="111"/>
      <c r="F12" s="62">
        <v>0</v>
      </c>
      <c r="G12" s="61"/>
      <c r="H12" s="61"/>
      <c r="I12" s="61"/>
      <c r="J12" s="62">
        <v>0</v>
      </c>
      <c r="K12" s="61"/>
      <c r="L12" s="63">
        <v>-33300000</v>
      </c>
      <c r="M12" s="61"/>
      <c r="N12" s="63">
        <f>SUM(F12:L12)</f>
        <v>-33300000</v>
      </c>
      <c r="O12" s="63"/>
      <c r="P12" s="61"/>
      <c r="Q12" s="61"/>
      <c r="R12" s="61"/>
      <c r="S12" s="61"/>
      <c r="T12" s="61"/>
      <c r="V12" s="61"/>
      <c r="W12" s="61"/>
      <c r="X12" s="61"/>
    </row>
    <row r="13" spans="1:24" s="110" customFormat="1" ht="20.100000000000001" customHeight="1" x14ac:dyDescent="0.5">
      <c r="A13" s="110" t="s">
        <v>86</v>
      </c>
      <c r="B13" s="115"/>
      <c r="E13" s="111"/>
      <c r="F13" s="61"/>
      <c r="G13" s="61"/>
      <c r="H13" s="61"/>
      <c r="I13" s="61"/>
      <c r="J13" s="62"/>
      <c r="K13" s="61"/>
      <c r="L13" s="61"/>
      <c r="M13" s="61"/>
      <c r="N13" s="61"/>
      <c r="O13" s="61"/>
      <c r="P13" s="61"/>
      <c r="Q13" s="61"/>
      <c r="R13" s="61"/>
      <c r="S13" s="61"/>
      <c r="T13" s="61"/>
      <c r="V13" s="61"/>
      <c r="W13" s="61"/>
      <c r="X13" s="61"/>
    </row>
    <row r="14" spans="1:24" s="110" customFormat="1" ht="20.100000000000001" customHeight="1" x14ac:dyDescent="0.5">
      <c r="B14" s="115" t="s">
        <v>87</v>
      </c>
      <c r="E14" s="111"/>
      <c r="F14" s="62">
        <v>0</v>
      </c>
      <c r="G14" s="61"/>
      <c r="H14" s="62">
        <v>0</v>
      </c>
      <c r="I14" s="61"/>
      <c r="J14" s="62">
        <v>0</v>
      </c>
      <c r="K14" s="61"/>
      <c r="L14" s="61">
        <v>36816295.43</v>
      </c>
      <c r="M14" s="61"/>
      <c r="N14" s="61">
        <f>SUM(F14:L14)</f>
        <v>36816295.43</v>
      </c>
      <c r="O14" s="61"/>
      <c r="P14" s="61">
        <f>N14-'Compriehensive income '!H21</f>
        <v>63110890.620000035</v>
      </c>
      <c r="Q14" s="61"/>
      <c r="R14" s="61"/>
      <c r="S14" s="61"/>
      <c r="T14" s="61"/>
      <c r="V14" s="61"/>
      <c r="W14" s="61"/>
      <c r="X14" s="61"/>
    </row>
    <row r="15" spans="1:24" s="110" customFormat="1" ht="20.100000000000001" customHeight="1" x14ac:dyDescent="0.5">
      <c r="B15" s="115" t="s">
        <v>73</v>
      </c>
      <c r="E15" s="111"/>
      <c r="F15" s="65">
        <v>0</v>
      </c>
      <c r="G15" s="61"/>
      <c r="H15" s="62">
        <v>0</v>
      </c>
      <c r="I15" s="61"/>
      <c r="J15" s="65">
        <v>0</v>
      </c>
      <c r="K15" s="61"/>
      <c r="L15" s="67">
        <v>673510.46</v>
      </c>
      <c r="M15" s="61"/>
      <c r="N15" s="67">
        <f>SUM(F15:L15)</f>
        <v>673510.46</v>
      </c>
      <c r="O15" s="61"/>
      <c r="P15" s="61"/>
      <c r="Q15" s="61"/>
      <c r="R15" s="61"/>
      <c r="S15" s="61"/>
      <c r="T15" s="61"/>
      <c r="V15" s="61"/>
      <c r="W15" s="61"/>
      <c r="X15" s="61"/>
    </row>
    <row r="16" spans="1:24" s="110" customFormat="1" ht="20.100000000000001" customHeight="1" x14ac:dyDescent="0.5">
      <c r="B16" s="110" t="s">
        <v>74</v>
      </c>
      <c r="E16" s="111"/>
      <c r="F16" s="62">
        <f>SUM(F14:F15)</f>
        <v>0</v>
      </c>
      <c r="G16" s="61"/>
      <c r="H16" s="70">
        <f>SUM(H14:H15)</f>
        <v>0</v>
      </c>
      <c r="I16" s="61"/>
      <c r="J16" s="62">
        <f>SUM(J14:J15)</f>
        <v>0</v>
      </c>
      <c r="K16" s="61"/>
      <c r="L16" s="61">
        <f>SUM(L14:L15)</f>
        <v>37489805.890000001</v>
      </c>
      <c r="M16" s="61"/>
      <c r="N16" s="61">
        <f>SUM(N14:N15)</f>
        <v>37489805.890000001</v>
      </c>
      <c r="O16" s="61"/>
      <c r="P16" s="61"/>
      <c r="Q16" s="61"/>
      <c r="R16" s="61"/>
      <c r="S16" s="61"/>
      <c r="T16" s="61"/>
      <c r="V16" s="61"/>
      <c r="W16" s="61"/>
      <c r="X16" s="61"/>
    </row>
    <row r="17" spans="1:24" s="110" customFormat="1" ht="20.100000000000001" customHeight="1" x14ac:dyDescent="0.5">
      <c r="A17" s="110" t="s">
        <v>88</v>
      </c>
      <c r="B17" s="115"/>
      <c r="E17" s="111"/>
      <c r="F17" s="60">
        <f>F16+F10+F11+F12</f>
        <v>75000000</v>
      </c>
      <c r="G17" s="116"/>
      <c r="H17" s="62">
        <f>H16+H10+H11+H12</f>
        <v>0</v>
      </c>
      <c r="I17" s="116"/>
      <c r="J17" s="60">
        <f>J16+J10+J11+J12</f>
        <v>7040000</v>
      </c>
      <c r="K17" s="116"/>
      <c r="L17" s="60">
        <f>L16+L10+L11+L12</f>
        <v>31623792.029999778</v>
      </c>
      <c r="M17" s="66"/>
      <c r="N17" s="60">
        <f>SUM(F17:L17)</f>
        <v>113663792.02999978</v>
      </c>
      <c r="O17" s="61"/>
      <c r="P17" s="61">
        <f>N17-'Financial position'!H80</f>
        <v>-67856934.940000251</v>
      </c>
      <c r="Q17" s="61"/>
      <c r="R17" s="61"/>
      <c r="S17" s="61"/>
      <c r="T17" s="61"/>
      <c r="U17" s="117"/>
      <c r="V17" s="61"/>
    </row>
    <row r="18" spans="1:24" s="110" customFormat="1" ht="20.100000000000001" customHeight="1" x14ac:dyDescent="0.5">
      <c r="A18" s="110" t="s">
        <v>89</v>
      </c>
      <c r="B18" s="115"/>
      <c r="D18" s="111">
        <v>24</v>
      </c>
      <c r="E18" s="111"/>
      <c r="F18" s="64">
        <v>30000000</v>
      </c>
      <c r="G18" s="64"/>
      <c r="H18" s="64">
        <v>76072441.730000004</v>
      </c>
      <c r="I18" s="116"/>
      <c r="J18" s="62">
        <v>0</v>
      </c>
      <c r="K18" s="116"/>
      <c r="L18" s="62">
        <v>0</v>
      </c>
      <c r="M18" s="66"/>
      <c r="N18" s="61">
        <f>SUM(F18:L18)</f>
        <v>106072441.73</v>
      </c>
      <c r="O18" s="61"/>
      <c r="P18" s="61"/>
      <c r="Q18" s="61"/>
      <c r="R18" s="61"/>
      <c r="S18" s="61"/>
      <c r="T18" s="61"/>
      <c r="U18" s="117"/>
      <c r="V18" s="61"/>
    </row>
    <row r="19" spans="1:24" s="110" customFormat="1" ht="20.100000000000001" customHeight="1" x14ac:dyDescent="0.5">
      <c r="A19" s="110" t="s">
        <v>85</v>
      </c>
      <c r="B19" s="115"/>
      <c r="D19" s="111">
        <v>26</v>
      </c>
      <c r="E19" s="111"/>
      <c r="F19" s="62">
        <v>0</v>
      </c>
      <c r="G19" s="61"/>
      <c r="H19" s="62">
        <v>0</v>
      </c>
      <c r="I19" s="61"/>
      <c r="J19" s="62">
        <v>0</v>
      </c>
      <c r="K19" s="61"/>
      <c r="L19" s="63">
        <v>-12600000</v>
      </c>
      <c r="M19" s="61"/>
      <c r="N19" s="63">
        <f>SUM(F19:L19)</f>
        <v>-12600000</v>
      </c>
      <c r="O19" s="63"/>
      <c r="P19" s="61"/>
      <c r="Q19" s="61"/>
      <c r="R19" s="61"/>
      <c r="S19" s="61"/>
      <c r="T19" s="61"/>
      <c r="V19" s="61"/>
      <c r="W19" s="61"/>
      <c r="X19" s="61"/>
    </row>
    <row r="20" spans="1:24" s="110" customFormat="1" ht="20.100000000000001" customHeight="1" x14ac:dyDescent="0.5">
      <c r="A20" s="110" t="s">
        <v>153</v>
      </c>
      <c r="B20" s="115"/>
      <c r="E20" s="111"/>
      <c r="F20" s="61"/>
      <c r="G20" s="61"/>
      <c r="H20" s="62"/>
      <c r="I20" s="61"/>
      <c r="J20" s="62"/>
      <c r="K20" s="61"/>
      <c r="L20" s="61"/>
      <c r="M20" s="61"/>
      <c r="N20" s="61"/>
      <c r="O20" s="61"/>
      <c r="P20" s="61"/>
      <c r="Q20" s="61"/>
      <c r="R20" s="61"/>
      <c r="S20" s="61"/>
      <c r="T20" s="61"/>
      <c r="V20" s="61"/>
      <c r="W20" s="61"/>
      <c r="X20" s="61"/>
    </row>
    <row r="21" spans="1:24" s="110" customFormat="1" ht="20.100000000000001" customHeight="1" x14ac:dyDescent="0.5">
      <c r="B21" s="115" t="s">
        <v>154</v>
      </c>
      <c r="E21" s="111"/>
      <c r="F21" s="62">
        <v>0</v>
      </c>
      <c r="G21" s="61"/>
      <c r="H21" s="62">
        <v>0</v>
      </c>
      <c r="I21" s="61"/>
      <c r="J21" s="62">
        <v>0</v>
      </c>
      <c r="K21" s="61"/>
      <c r="L21" s="141">
        <v>-26294595.190000001</v>
      </c>
      <c r="M21" s="61"/>
      <c r="N21" s="63">
        <f>SUM(F21:L21)</f>
        <v>-26294595.190000001</v>
      </c>
      <c r="O21" s="61"/>
      <c r="P21" s="61">
        <f>N21-'Compriehensive income '!H28</f>
        <v>-26973683.59</v>
      </c>
      <c r="Q21" s="61"/>
      <c r="R21" s="61"/>
      <c r="S21" s="61"/>
      <c r="T21" s="61"/>
      <c r="V21" s="61"/>
      <c r="W21" s="61"/>
      <c r="X21" s="61"/>
    </row>
    <row r="22" spans="1:24" s="110" customFormat="1" ht="20.100000000000001" customHeight="1" x14ac:dyDescent="0.5">
      <c r="B22" s="115" t="s">
        <v>73</v>
      </c>
      <c r="E22" s="111"/>
      <c r="F22" s="65">
        <v>0</v>
      </c>
      <c r="G22" s="61"/>
      <c r="H22" s="65">
        <v>0</v>
      </c>
      <c r="I22" s="61"/>
      <c r="J22" s="65">
        <v>0</v>
      </c>
      <c r="K22" s="61"/>
      <c r="L22" s="67">
        <v>679088.4</v>
      </c>
      <c r="M22" s="61"/>
      <c r="N22" s="67">
        <f>SUM(F22:L22)</f>
        <v>679088.4</v>
      </c>
      <c r="O22" s="61"/>
      <c r="P22" s="61"/>
      <c r="Q22" s="61"/>
      <c r="R22" s="61"/>
      <c r="S22" s="61"/>
      <c r="T22" s="61"/>
      <c r="V22" s="61"/>
      <c r="W22" s="61"/>
      <c r="X22" s="61"/>
    </row>
    <row r="23" spans="1:24" s="110" customFormat="1" ht="20.100000000000001" customHeight="1" x14ac:dyDescent="0.5">
      <c r="B23" s="110" t="s">
        <v>155</v>
      </c>
      <c r="E23" s="111"/>
      <c r="F23" s="62">
        <f>SUM(F21:F22)</f>
        <v>0</v>
      </c>
      <c r="G23" s="61"/>
      <c r="H23" s="62">
        <f>SUM(H21:H22)</f>
        <v>0</v>
      </c>
      <c r="I23" s="61"/>
      <c r="J23" s="62">
        <f>SUM(J21:J22)</f>
        <v>0</v>
      </c>
      <c r="K23" s="61"/>
      <c r="L23" s="142">
        <f>SUM(L21:L22)</f>
        <v>-25615506.790000003</v>
      </c>
      <c r="M23" s="61"/>
      <c r="N23" s="63">
        <f>SUM(N21:N22)</f>
        <v>-25615506.790000003</v>
      </c>
      <c r="O23" s="61"/>
      <c r="P23" s="61"/>
      <c r="Q23" s="61"/>
      <c r="R23" s="61"/>
      <c r="S23" s="61"/>
      <c r="T23" s="61"/>
      <c r="V23" s="61"/>
      <c r="W23" s="61"/>
      <c r="X23" s="61"/>
    </row>
    <row r="24" spans="1:24" s="110" customFormat="1" ht="20.100000000000001" customHeight="1" thickBot="1" x14ac:dyDescent="0.55000000000000004">
      <c r="A24" s="110" t="s">
        <v>90</v>
      </c>
      <c r="B24" s="115"/>
      <c r="E24" s="111"/>
      <c r="F24" s="68">
        <f>F23+F17+F19+F18</f>
        <v>105000000</v>
      </c>
      <c r="G24" s="116"/>
      <c r="H24" s="68">
        <f>H23+H17+H19+H18</f>
        <v>76072441.730000004</v>
      </c>
      <c r="I24" s="116"/>
      <c r="J24" s="68">
        <f>J23+J17+J19+J18</f>
        <v>7040000</v>
      </c>
      <c r="K24" s="116"/>
      <c r="L24" s="143">
        <f>L23+L17+L19+L18</f>
        <v>-6591714.7600002252</v>
      </c>
      <c r="M24" s="66"/>
      <c r="N24" s="68">
        <f>N23+N17+N19+N18</f>
        <v>181520726.96999979</v>
      </c>
      <c r="O24" s="61"/>
      <c r="P24" s="61">
        <f>N24-'Financial position'!H87</f>
        <v>181520726.96999979</v>
      </c>
      <c r="Q24" s="61"/>
      <c r="R24" s="61"/>
      <c r="S24" s="61"/>
      <c r="T24" s="61"/>
      <c r="U24" s="117"/>
      <c r="V24" s="61"/>
    </row>
    <row r="25" spans="1:24" s="110" customFormat="1" ht="24" customHeight="1" thickTop="1" x14ac:dyDescent="0.5">
      <c r="B25" s="115"/>
      <c r="E25" s="111"/>
      <c r="F25" s="61"/>
      <c r="G25" s="116"/>
      <c r="H25" s="116"/>
      <c r="I25" s="116"/>
      <c r="J25" s="116"/>
      <c r="K25" s="116"/>
      <c r="L25" s="66"/>
      <c r="M25" s="66"/>
      <c r="N25" s="61"/>
      <c r="O25" s="61"/>
      <c r="P25" s="61"/>
      <c r="Q25" s="61"/>
      <c r="R25" s="61"/>
      <c r="S25" s="61"/>
      <c r="T25" s="61"/>
      <c r="U25" s="117"/>
    </row>
    <row r="26" spans="1:24" s="110" customFormat="1" ht="24" customHeight="1" x14ac:dyDescent="0.5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11"/>
      <c r="P26" s="111"/>
      <c r="Q26" s="111"/>
      <c r="R26" s="111"/>
      <c r="S26" s="111"/>
      <c r="T26" s="111"/>
    </row>
    <row r="27" spans="1:24" ht="24" customHeight="1" x14ac:dyDescent="0.5">
      <c r="A27" s="118"/>
      <c r="B27" s="118"/>
      <c r="C27" s="118"/>
      <c r="D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</row>
    <row r="28" spans="1:24" ht="24" customHeight="1" x14ac:dyDescent="0.5">
      <c r="F28" s="120"/>
      <c r="L28" s="57"/>
      <c r="M28" s="57"/>
      <c r="N28" s="57"/>
      <c r="O28" s="57"/>
      <c r="P28" s="57"/>
      <c r="Q28" s="57"/>
      <c r="R28" s="57"/>
      <c r="S28" s="57"/>
      <c r="T28" s="57"/>
    </row>
    <row r="29" spans="1:24" ht="24" customHeight="1" x14ac:dyDescent="0.5">
      <c r="F29" s="120"/>
      <c r="L29" s="57"/>
      <c r="M29" s="57"/>
      <c r="N29" s="57"/>
      <c r="O29" s="57"/>
      <c r="P29" s="57"/>
      <c r="Q29" s="57"/>
      <c r="R29" s="57"/>
      <c r="S29" s="57"/>
      <c r="T29" s="57"/>
    </row>
    <row r="30" spans="1:24" ht="24" customHeight="1" x14ac:dyDescent="0.5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18"/>
      <c r="P30" s="118"/>
      <c r="Q30" s="118"/>
      <c r="R30" s="118"/>
      <c r="S30" s="118"/>
      <c r="T30" s="118"/>
    </row>
    <row r="31" spans="1:24" ht="24" customHeight="1" x14ac:dyDescent="0.5">
      <c r="F31" s="120"/>
      <c r="L31" s="57"/>
      <c r="M31" s="57"/>
      <c r="N31" s="57"/>
      <c r="O31" s="57"/>
      <c r="P31" s="57"/>
      <c r="Q31" s="57"/>
      <c r="R31" s="57"/>
      <c r="S31" s="57"/>
      <c r="T31" s="57"/>
    </row>
    <row r="32" spans="1:24" ht="24" customHeight="1" x14ac:dyDescent="0.5">
      <c r="F32" s="120"/>
      <c r="L32" s="57"/>
      <c r="M32" s="57"/>
      <c r="N32" s="57"/>
      <c r="O32" s="57"/>
      <c r="P32" s="57"/>
      <c r="Q32" s="57"/>
      <c r="R32" s="57"/>
      <c r="S32" s="57"/>
      <c r="T32" s="57"/>
    </row>
    <row r="33" spans="21:23" ht="24" customHeight="1" x14ac:dyDescent="0.5">
      <c r="U33" s="122"/>
      <c r="V33" s="122"/>
      <c r="W33" s="122"/>
    </row>
    <row r="46" spans="21:23" ht="24" customHeight="1" x14ac:dyDescent="0.5">
      <c r="U46" s="123"/>
    </row>
  </sheetData>
  <mergeCells count="9">
    <mergeCell ref="V8:X8"/>
    <mergeCell ref="A30:N30"/>
    <mergeCell ref="A1:N1"/>
    <mergeCell ref="A2:N2"/>
    <mergeCell ref="A3:N3"/>
    <mergeCell ref="A4:N4"/>
    <mergeCell ref="F6:N6"/>
    <mergeCell ref="A26:N26"/>
    <mergeCell ref="J7:L7"/>
  </mergeCells>
  <phoneticPr fontId="2" type="noConversion"/>
  <pageMargins left="0.70866141732283472" right="0.39370078740157483" top="0.82677165354330717" bottom="1.1811023622047245" header="0.51181102362204722" footer="1.1811023622047245"/>
  <pageSetup paperSize="9" fitToWidth="0" fitToHeight="0" orientation="portrait" blackAndWhite="1" r:id="rId1"/>
  <headerFooter>
    <oddFooter>&amp;L&amp;"Angsana New,Regular"&amp;16Notes to financial statements form an integral part of these statements.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042F4-A864-4E74-A3F1-BCAE2A140C92}">
  <dimension ref="A1:IV1235"/>
  <sheetViews>
    <sheetView showGridLines="0" view="pageBreakPreview" zoomScale="115" zoomScaleNormal="115" zoomScaleSheetLayoutView="115" workbookViewId="0">
      <selection activeCell="E60" sqref="E60"/>
    </sheetView>
  </sheetViews>
  <sheetFormatPr defaultColWidth="9.140625" defaultRowHeight="23.1" customHeight="1" x14ac:dyDescent="0.5"/>
  <cols>
    <col min="1" max="2" width="1.140625" style="127" customWidth="1"/>
    <col min="3" max="3" width="2.85546875" style="127" bestFit="1" customWidth="1"/>
    <col min="4" max="4" width="42" style="127" customWidth="1"/>
    <col min="5" max="5" width="11.85546875" style="127" customWidth="1"/>
    <col min="6" max="6" width="0.5703125" style="127" customWidth="1"/>
    <col min="7" max="7" width="4.140625" style="127" customWidth="1"/>
    <col min="8" max="8" width="0.5703125" style="127" customWidth="1"/>
    <col min="9" max="9" width="16.28515625" style="127" customWidth="1"/>
    <col min="10" max="10" width="1" style="127" customWidth="1"/>
    <col min="11" max="11" width="16.28515625" style="127" customWidth="1"/>
    <col min="12" max="12" width="2.28515625" style="18" customWidth="1"/>
    <col min="13" max="13" width="11.140625" style="18" bestFit="1" customWidth="1"/>
    <col min="14" max="14" width="10.85546875" style="127" bestFit="1" customWidth="1"/>
    <col min="15" max="256" width="9.140625" style="127"/>
    <col min="257" max="259" width="1.140625" style="127" customWidth="1"/>
    <col min="260" max="260" width="37.42578125" style="127" customWidth="1"/>
    <col min="261" max="261" width="12.85546875" style="127" customWidth="1"/>
    <col min="262" max="262" width="0.5703125" style="127" customWidth="1"/>
    <col min="263" max="263" width="13" style="127" customWidth="1"/>
    <col min="264" max="264" width="0.5703125" style="127" customWidth="1"/>
    <col min="265" max="265" width="12.85546875" style="127" customWidth="1"/>
    <col min="266" max="266" width="0.5703125" style="127" customWidth="1"/>
    <col min="267" max="267" width="12.7109375" style="127" customWidth="1"/>
    <col min="268" max="268" width="10.85546875" style="127" bestFit="1" customWidth="1"/>
    <col min="269" max="269" width="11.140625" style="127" bestFit="1" customWidth="1"/>
    <col min="270" max="270" width="10.85546875" style="127" bestFit="1" customWidth="1"/>
    <col min="271" max="512" width="9.140625" style="127"/>
    <col min="513" max="515" width="1.140625" style="127" customWidth="1"/>
    <col min="516" max="516" width="37.42578125" style="127" customWidth="1"/>
    <col min="517" max="517" width="12.85546875" style="127" customWidth="1"/>
    <col min="518" max="518" width="0.5703125" style="127" customWidth="1"/>
    <col min="519" max="519" width="13" style="127" customWidth="1"/>
    <col min="520" max="520" width="0.5703125" style="127" customWidth="1"/>
    <col min="521" max="521" width="12.85546875" style="127" customWidth="1"/>
    <col min="522" max="522" width="0.5703125" style="127" customWidth="1"/>
    <col min="523" max="523" width="12.7109375" style="127" customWidth="1"/>
    <col min="524" max="524" width="10.85546875" style="127" bestFit="1" customWidth="1"/>
    <col min="525" max="525" width="11.140625" style="127" bestFit="1" customWidth="1"/>
    <col min="526" max="526" width="10.85546875" style="127" bestFit="1" customWidth="1"/>
    <col min="527" max="768" width="9.140625" style="127"/>
    <col min="769" max="771" width="1.140625" style="127" customWidth="1"/>
    <col min="772" max="772" width="37.42578125" style="127" customWidth="1"/>
    <col min="773" max="773" width="12.85546875" style="127" customWidth="1"/>
    <col min="774" max="774" width="0.5703125" style="127" customWidth="1"/>
    <col min="775" max="775" width="13" style="127" customWidth="1"/>
    <col min="776" max="776" width="0.5703125" style="127" customWidth="1"/>
    <col min="777" max="777" width="12.85546875" style="127" customWidth="1"/>
    <col min="778" max="778" width="0.5703125" style="127" customWidth="1"/>
    <col min="779" max="779" width="12.7109375" style="127" customWidth="1"/>
    <col min="780" max="780" width="10.85546875" style="127" bestFit="1" customWidth="1"/>
    <col min="781" max="781" width="11.140625" style="127" bestFit="1" customWidth="1"/>
    <col min="782" max="782" width="10.85546875" style="127" bestFit="1" customWidth="1"/>
    <col min="783" max="1024" width="9.140625" style="127"/>
    <col min="1025" max="1027" width="1.140625" style="127" customWidth="1"/>
    <col min="1028" max="1028" width="37.42578125" style="127" customWidth="1"/>
    <col min="1029" max="1029" width="12.85546875" style="127" customWidth="1"/>
    <col min="1030" max="1030" width="0.5703125" style="127" customWidth="1"/>
    <col min="1031" max="1031" width="13" style="127" customWidth="1"/>
    <col min="1032" max="1032" width="0.5703125" style="127" customWidth="1"/>
    <col min="1033" max="1033" width="12.85546875" style="127" customWidth="1"/>
    <col min="1034" max="1034" width="0.5703125" style="127" customWidth="1"/>
    <col min="1035" max="1035" width="12.7109375" style="127" customWidth="1"/>
    <col min="1036" max="1036" width="10.85546875" style="127" bestFit="1" customWidth="1"/>
    <col min="1037" max="1037" width="11.140625" style="127" bestFit="1" customWidth="1"/>
    <col min="1038" max="1038" width="10.85546875" style="127" bestFit="1" customWidth="1"/>
    <col min="1039" max="1280" width="9.140625" style="127"/>
    <col min="1281" max="1283" width="1.140625" style="127" customWidth="1"/>
    <col min="1284" max="1284" width="37.42578125" style="127" customWidth="1"/>
    <col min="1285" max="1285" width="12.85546875" style="127" customWidth="1"/>
    <col min="1286" max="1286" width="0.5703125" style="127" customWidth="1"/>
    <col min="1287" max="1287" width="13" style="127" customWidth="1"/>
    <col min="1288" max="1288" width="0.5703125" style="127" customWidth="1"/>
    <col min="1289" max="1289" width="12.85546875" style="127" customWidth="1"/>
    <col min="1290" max="1290" width="0.5703125" style="127" customWidth="1"/>
    <col min="1291" max="1291" width="12.7109375" style="127" customWidth="1"/>
    <col min="1292" max="1292" width="10.85546875" style="127" bestFit="1" customWidth="1"/>
    <col min="1293" max="1293" width="11.140625" style="127" bestFit="1" customWidth="1"/>
    <col min="1294" max="1294" width="10.85546875" style="127" bestFit="1" customWidth="1"/>
    <col min="1295" max="1536" width="9.140625" style="127"/>
    <col min="1537" max="1539" width="1.140625" style="127" customWidth="1"/>
    <col min="1540" max="1540" width="37.42578125" style="127" customWidth="1"/>
    <col min="1541" max="1541" width="12.85546875" style="127" customWidth="1"/>
    <col min="1542" max="1542" width="0.5703125" style="127" customWidth="1"/>
    <col min="1543" max="1543" width="13" style="127" customWidth="1"/>
    <col min="1544" max="1544" width="0.5703125" style="127" customWidth="1"/>
    <col min="1545" max="1545" width="12.85546875" style="127" customWidth="1"/>
    <col min="1546" max="1546" width="0.5703125" style="127" customWidth="1"/>
    <col min="1547" max="1547" width="12.7109375" style="127" customWidth="1"/>
    <col min="1548" max="1548" width="10.85546875" style="127" bestFit="1" customWidth="1"/>
    <col min="1549" max="1549" width="11.140625" style="127" bestFit="1" customWidth="1"/>
    <col min="1550" max="1550" width="10.85546875" style="127" bestFit="1" customWidth="1"/>
    <col min="1551" max="1792" width="9.140625" style="127"/>
    <col min="1793" max="1795" width="1.140625" style="127" customWidth="1"/>
    <col min="1796" max="1796" width="37.42578125" style="127" customWidth="1"/>
    <col min="1797" max="1797" width="12.85546875" style="127" customWidth="1"/>
    <col min="1798" max="1798" width="0.5703125" style="127" customWidth="1"/>
    <col min="1799" max="1799" width="13" style="127" customWidth="1"/>
    <col min="1800" max="1800" width="0.5703125" style="127" customWidth="1"/>
    <col min="1801" max="1801" width="12.85546875" style="127" customWidth="1"/>
    <col min="1802" max="1802" width="0.5703125" style="127" customWidth="1"/>
    <col min="1803" max="1803" width="12.7109375" style="127" customWidth="1"/>
    <col min="1804" max="1804" width="10.85546875" style="127" bestFit="1" customWidth="1"/>
    <col min="1805" max="1805" width="11.140625" style="127" bestFit="1" customWidth="1"/>
    <col min="1806" max="1806" width="10.85546875" style="127" bestFit="1" customWidth="1"/>
    <col min="1807" max="2048" width="9.140625" style="127"/>
    <col min="2049" max="2051" width="1.140625" style="127" customWidth="1"/>
    <col min="2052" max="2052" width="37.42578125" style="127" customWidth="1"/>
    <col min="2053" max="2053" width="12.85546875" style="127" customWidth="1"/>
    <col min="2054" max="2054" width="0.5703125" style="127" customWidth="1"/>
    <col min="2055" max="2055" width="13" style="127" customWidth="1"/>
    <col min="2056" max="2056" width="0.5703125" style="127" customWidth="1"/>
    <col min="2057" max="2057" width="12.85546875" style="127" customWidth="1"/>
    <col min="2058" max="2058" width="0.5703125" style="127" customWidth="1"/>
    <col min="2059" max="2059" width="12.7109375" style="127" customWidth="1"/>
    <col min="2060" max="2060" width="10.85546875" style="127" bestFit="1" customWidth="1"/>
    <col min="2061" max="2061" width="11.140625" style="127" bestFit="1" customWidth="1"/>
    <col min="2062" max="2062" width="10.85546875" style="127" bestFit="1" customWidth="1"/>
    <col min="2063" max="2304" width="9.140625" style="127"/>
    <col min="2305" max="2307" width="1.140625" style="127" customWidth="1"/>
    <col min="2308" max="2308" width="37.42578125" style="127" customWidth="1"/>
    <col min="2309" max="2309" width="12.85546875" style="127" customWidth="1"/>
    <col min="2310" max="2310" width="0.5703125" style="127" customWidth="1"/>
    <col min="2311" max="2311" width="13" style="127" customWidth="1"/>
    <col min="2312" max="2312" width="0.5703125" style="127" customWidth="1"/>
    <col min="2313" max="2313" width="12.85546875" style="127" customWidth="1"/>
    <col min="2314" max="2314" width="0.5703125" style="127" customWidth="1"/>
    <col min="2315" max="2315" width="12.7109375" style="127" customWidth="1"/>
    <col min="2316" max="2316" width="10.85546875" style="127" bestFit="1" customWidth="1"/>
    <col min="2317" max="2317" width="11.140625" style="127" bestFit="1" customWidth="1"/>
    <col min="2318" max="2318" width="10.85546875" style="127" bestFit="1" customWidth="1"/>
    <col min="2319" max="2560" width="9.140625" style="127"/>
    <col min="2561" max="2563" width="1.140625" style="127" customWidth="1"/>
    <col min="2564" max="2564" width="37.42578125" style="127" customWidth="1"/>
    <col min="2565" max="2565" width="12.85546875" style="127" customWidth="1"/>
    <col min="2566" max="2566" width="0.5703125" style="127" customWidth="1"/>
    <col min="2567" max="2567" width="13" style="127" customWidth="1"/>
    <col min="2568" max="2568" width="0.5703125" style="127" customWidth="1"/>
    <col min="2569" max="2569" width="12.85546875" style="127" customWidth="1"/>
    <col min="2570" max="2570" width="0.5703125" style="127" customWidth="1"/>
    <col min="2571" max="2571" width="12.7109375" style="127" customWidth="1"/>
    <col min="2572" max="2572" width="10.85546875" style="127" bestFit="1" customWidth="1"/>
    <col min="2573" max="2573" width="11.140625" style="127" bestFit="1" customWidth="1"/>
    <col min="2574" max="2574" width="10.85546875" style="127" bestFit="1" customWidth="1"/>
    <col min="2575" max="2816" width="9.140625" style="127"/>
    <col min="2817" max="2819" width="1.140625" style="127" customWidth="1"/>
    <col min="2820" max="2820" width="37.42578125" style="127" customWidth="1"/>
    <col min="2821" max="2821" width="12.85546875" style="127" customWidth="1"/>
    <col min="2822" max="2822" width="0.5703125" style="127" customWidth="1"/>
    <col min="2823" max="2823" width="13" style="127" customWidth="1"/>
    <col min="2824" max="2824" width="0.5703125" style="127" customWidth="1"/>
    <col min="2825" max="2825" width="12.85546875" style="127" customWidth="1"/>
    <col min="2826" max="2826" width="0.5703125" style="127" customWidth="1"/>
    <col min="2827" max="2827" width="12.7109375" style="127" customWidth="1"/>
    <col min="2828" max="2828" width="10.85546875" style="127" bestFit="1" customWidth="1"/>
    <col min="2829" max="2829" width="11.140625" style="127" bestFit="1" customWidth="1"/>
    <col min="2830" max="2830" width="10.85546875" style="127" bestFit="1" customWidth="1"/>
    <col min="2831" max="3072" width="9.140625" style="127"/>
    <col min="3073" max="3075" width="1.140625" style="127" customWidth="1"/>
    <col min="3076" max="3076" width="37.42578125" style="127" customWidth="1"/>
    <col min="3077" max="3077" width="12.85546875" style="127" customWidth="1"/>
    <col min="3078" max="3078" width="0.5703125" style="127" customWidth="1"/>
    <col min="3079" max="3079" width="13" style="127" customWidth="1"/>
    <col min="3080" max="3080" width="0.5703125" style="127" customWidth="1"/>
    <col min="3081" max="3081" width="12.85546875" style="127" customWidth="1"/>
    <col min="3082" max="3082" width="0.5703125" style="127" customWidth="1"/>
    <col min="3083" max="3083" width="12.7109375" style="127" customWidth="1"/>
    <col min="3084" max="3084" width="10.85546875" style="127" bestFit="1" customWidth="1"/>
    <col min="3085" max="3085" width="11.140625" style="127" bestFit="1" customWidth="1"/>
    <col min="3086" max="3086" width="10.85546875" style="127" bestFit="1" customWidth="1"/>
    <col min="3087" max="3328" width="9.140625" style="127"/>
    <col min="3329" max="3331" width="1.140625" style="127" customWidth="1"/>
    <col min="3332" max="3332" width="37.42578125" style="127" customWidth="1"/>
    <col min="3333" max="3333" width="12.85546875" style="127" customWidth="1"/>
    <col min="3334" max="3334" width="0.5703125" style="127" customWidth="1"/>
    <col min="3335" max="3335" width="13" style="127" customWidth="1"/>
    <col min="3336" max="3336" width="0.5703125" style="127" customWidth="1"/>
    <col min="3337" max="3337" width="12.85546875" style="127" customWidth="1"/>
    <col min="3338" max="3338" width="0.5703125" style="127" customWidth="1"/>
    <col min="3339" max="3339" width="12.7109375" style="127" customWidth="1"/>
    <col min="3340" max="3340" width="10.85546875" style="127" bestFit="1" customWidth="1"/>
    <col min="3341" max="3341" width="11.140625" style="127" bestFit="1" customWidth="1"/>
    <col min="3342" max="3342" width="10.85546875" style="127" bestFit="1" customWidth="1"/>
    <col min="3343" max="3584" width="9.140625" style="127"/>
    <col min="3585" max="3587" width="1.140625" style="127" customWidth="1"/>
    <col min="3588" max="3588" width="37.42578125" style="127" customWidth="1"/>
    <col min="3589" max="3589" width="12.85546875" style="127" customWidth="1"/>
    <col min="3590" max="3590" width="0.5703125" style="127" customWidth="1"/>
    <col min="3591" max="3591" width="13" style="127" customWidth="1"/>
    <col min="3592" max="3592" width="0.5703125" style="127" customWidth="1"/>
    <col min="3593" max="3593" width="12.85546875" style="127" customWidth="1"/>
    <col min="3594" max="3594" width="0.5703125" style="127" customWidth="1"/>
    <col min="3595" max="3595" width="12.7109375" style="127" customWidth="1"/>
    <col min="3596" max="3596" width="10.85546875" style="127" bestFit="1" customWidth="1"/>
    <col min="3597" max="3597" width="11.140625" style="127" bestFit="1" customWidth="1"/>
    <col min="3598" max="3598" width="10.85546875" style="127" bestFit="1" customWidth="1"/>
    <col min="3599" max="3840" width="9.140625" style="127"/>
    <col min="3841" max="3843" width="1.140625" style="127" customWidth="1"/>
    <col min="3844" max="3844" width="37.42578125" style="127" customWidth="1"/>
    <col min="3845" max="3845" width="12.85546875" style="127" customWidth="1"/>
    <col min="3846" max="3846" width="0.5703125" style="127" customWidth="1"/>
    <col min="3847" max="3847" width="13" style="127" customWidth="1"/>
    <col min="3848" max="3848" width="0.5703125" style="127" customWidth="1"/>
    <col min="3849" max="3849" width="12.85546875" style="127" customWidth="1"/>
    <col min="3850" max="3850" width="0.5703125" style="127" customWidth="1"/>
    <col min="3851" max="3851" width="12.7109375" style="127" customWidth="1"/>
    <col min="3852" max="3852" width="10.85546875" style="127" bestFit="1" customWidth="1"/>
    <col min="3853" max="3853" width="11.140625" style="127" bestFit="1" customWidth="1"/>
    <col min="3854" max="3854" width="10.85546875" style="127" bestFit="1" customWidth="1"/>
    <col min="3855" max="4096" width="9.140625" style="127"/>
    <col min="4097" max="4099" width="1.140625" style="127" customWidth="1"/>
    <col min="4100" max="4100" width="37.42578125" style="127" customWidth="1"/>
    <col min="4101" max="4101" width="12.85546875" style="127" customWidth="1"/>
    <col min="4102" max="4102" width="0.5703125" style="127" customWidth="1"/>
    <col min="4103" max="4103" width="13" style="127" customWidth="1"/>
    <col min="4104" max="4104" width="0.5703125" style="127" customWidth="1"/>
    <col min="4105" max="4105" width="12.85546875" style="127" customWidth="1"/>
    <col min="4106" max="4106" width="0.5703125" style="127" customWidth="1"/>
    <col min="4107" max="4107" width="12.7109375" style="127" customWidth="1"/>
    <col min="4108" max="4108" width="10.85546875" style="127" bestFit="1" customWidth="1"/>
    <col min="4109" max="4109" width="11.140625" style="127" bestFit="1" customWidth="1"/>
    <col min="4110" max="4110" width="10.85546875" style="127" bestFit="1" customWidth="1"/>
    <col min="4111" max="4352" width="9.140625" style="127"/>
    <col min="4353" max="4355" width="1.140625" style="127" customWidth="1"/>
    <col min="4356" max="4356" width="37.42578125" style="127" customWidth="1"/>
    <col min="4357" max="4357" width="12.85546875" style="127" customWidth="1"/>
    <col min="4358" max="4358" width="0.5703125" style="127" customWidth="1"/>
    <col min="4359" max="4359" width="13" style="127" customWidth="1"/>
    <col min="4360" max="4360" width="0.5703125" style="127" customWidth="1"/>
    <col min="4361" max="4361" width="12.85546875" style="127" customWidth="1"/>
    <col min="4362" max="4362" width="0.5703125" style="127" customWidth="1"/>
    <col min="4363" max="4363" width="12.7109375" style="127" customWidth="1"/>
    <col min="4364" max="4364" width="10.85546875" style="127" bestFit="1" customWidth="1"/>
    <col min="4365" max="4365" width="11.140625" style="127" bestFit="1" customWidth="1"/>
    <col min="4366" max="4366" width="10.85546875" style="127" bestFit="1" customWidth="1"/>
    <col min="4367" max="4608" width="9.140625" style="127"/>
    <col min="4609" max="4611" width="1.140625" style="127" customWidth="1"/>
    <col min="4612" max="4612" width="37.42578125" style="127" customWidth="1"/>
    <col min="4613" max="4613" width="12.85546875" style="127" customWidth="1"/>
    <col min="4614" max="4614" width="0.5703125" style="127" customWidth="1"/>
    <col min="4615" max="4615" width="13" style="127" customWidth="1"/>
    <col min="4616" max="4616" width="0.5703125" style="127" customWidth="1"/>
    <col min="4617" max="4617" width="12.85546875" style="127" customWidth="1"/>
    <col min="4618" max="4618" width="0.5703125" style="127" customWidth="1"/>
    <col min="4619" max="4619" width="12.7109375" style="127" customWidth="1"/>
    <col min="4620" max="4620" width="10.85546875" style="127" bestFit="1" customWidth="1"/>
    <col min="4621" max="4621" width="11.140625" style="127" bestFit="1" customWidth="1"/>
    <col min="4622" max="4622" width="10.85546875" style="127" bestFit="1" customWidth="1"/>
    <col min="4623" max="4864" width="9.140625" style="127"/>
    <col min="4865" max="4867" width="1.140625" style="127" customWidth="1"/>
    <col min="4868" max="4868" width="37.42578125" style="127" customWidth="1"/>
    <col min="4869" max="4869" width="12.85546875" style="127" customWidth="1"/>
    <col min="4870" max="4870" width="0.5703125" style="127" customWidth="1"/>
    <col min="4871" max="4871" width="13" style="127" customWidth="1"/>
    <col min="4872" max="4872" width="0.5703125" style="127" customWidth="1"/>
    <col min="4873" max="4873" width="12.85546875" style="127" customWidth="1"/>
    <col min="4874" max="4874" width="0.5703125" style="127" customWidth="1"/>
    <col min="4875" max="4875" width="12.7109375" style="127" customWidth="1"/>
    <col min="4876" max="4876" width="10.85546875" style="127" bestFit="1" customWidth="1"/>
    <col min="4877" max="4877" width="11.140625" style="127" bestFit="1" customWidth="1"/>
    <col min="4878" max="4878" width="10.85546875" style="127" bestFit="1" customWidth="1"/>
    <col min="4879" max="5120" width="9.140625" style="127"/>
    <col min="5121" max="5123" width="1.140625" style="127" customWidth="1"/>
    <col min="5124" max="5124" width="37.42578125" style="127" customWidth="1"/>
    <col min="5125" max="5125" width="12.85546875" style="127" customWidth="1"/>
    <col min="5126" max="5126" width="0.5703125" style="127" customWidth="1"/>
    <col min="5127" max="5127" width="13" style="127" customWidth="1"/>
    <col min="5128" max="5128" width="0.5703125" style="127" customWidth="1"/>
    <col min="5129" max="5129" width="12.85546875" style="127" customWidth="1"/>
    <col min="5130" max="5130" width="0.5703125" style="127" customWidth="1"/>
    <col min="5131" max="5131" width="12.7109375" style="127" customWidth="1"/>
    <col min="5132" max="5132" width="10.85546875" style="127" bestFit="1" customWidth="1"/>
    <col min="5133" max="5133" width="11.140625" style="127" bestFit="1" customWidth="1"/>
    <col min="5134" max="5134" width="10.85546875" style="127" bestFit="1" customWidth="1"/>
    <col min="5135" max="5376" width="9.140625" style="127"/>
    <col min="5377" max="5379" width="1.140625" style="127" customWidth="1"/>
    <col min="5380" max="5380" width="37.42578125" style="127" customWidth="1"/>
    <col min="5381" max="5381" width="12.85546875" style="127" customWidth="1"/>
    <col min="5382" max="5382" width="0.5703125" style="127" customWidth="1"/>
    <col min="5383" max="5383" width="13" style="127" customWidth="1"/>
    <col min="5384" max="5384" width="0.5703125" style="127" customWidth="1"/>
    <col min="5385" max="5385" width="12.85546875" style="127" customWidth="1"/>
    <col min="5386" max="5386" width="0.5703125" style="127" customWidth="1"/>
    <col min="5387" max="5387" width="12.7109375" style="127" customWidth="1"/>
    <col min="5388" max="5388" width="10.85546875" style="127" bestFit="1" customWidth="1"/>
    <col min="5389" max="5389" width="11.140625" style="127" bestFit="1" customWidth="1"/>
    <col min="5390" max="5390" width="10.85546875" style="127" bestFit="1" customWidth="1"/>
    <col min="5391" max="5632" width="9.140625" style="127"/>
    <col min="5633" max="5635" width="1.140625" style="127" customWidth="1"/>
    <col min="5636" max="5636" width="37.42578125" style="127" customWidth="1"/>
    <col min="5637" max="5637" width="12.85546875" style="127" customWidth="1"/>
    <col min="5638" max="5638" width="0.5703125" style="127" customWidth="1"/>
    <col min="5639" max="5639" width="13" style="127" customWidth="1"/>
    <col min="5640" max="5640" width="0.5703125" style="127" customWidth="1"/>
    <col min="5641" max="5641" width="12.85546875" style="127" customWidth="1"/>
    <col min="5642" max="5642" width="0.5703125" style="127" customWidth="1"/>
    <col min="5643" max="5643" width="12.7109375" style="127" customWidth="1"/>
    <col min="5644" max="5644" width="10.85546875" style="127" bestFit="1" customWidth="1"/>
    <col min="5645" max="5645" width="11.140625" style="127" bestFit="1" customWidth="1"/>
    <col min="5646" max="5646" width="10.85546875" style="127" bestFit="1" customWidth="1"/>
    <col min="5647" max="5888" width="9.140625" style="127"/>
    <col min="5889" max="5891" width="1.140625" style="127" customWidth="1"/>
    <col min="5892" max="5892" width="37.42578125" style="127" customWidth="1"/>
    <col min="5893" max="5893" width="12.85546875" style="127" customWidth="1"/>
    <col min="5894" max="5894" width="0.5703125" style="127" customWidth="1"/>
    <col min="5895" max="5895" width="13" style="127" customWidth="1"/>
    <col min="5896" max="5896" width="0.5703125" style="127" customWidth="1"/>
    <col min="5897" max="5897" width="12.85546875" style="127" customWidth="1"/>
    <col min="5898" max="5898" width="0.5703125" style="127" customWidth="1"/>
    <col min="5899" max="5899" width="12.7109375" style="127" customWidth="1"/>
    <col min="5900" max="5900" width="10.85546875" style="127" bestFit="1" customWidth="1"/>
    <col min="5901" max="5901" width="11.140625" style="127" bestFit="1" customWidth="1"/>
    <col min="5902" max="5902" width="10.85546875" style="127" bestFit="1" customWidth="1"/>
    <col min="5903" max="6144" width="9.140625" style="127"/>
    <col min="6145" max="6147" width="1.140625" style="127" customWidth="1"/>
    <col min="6148" max="6148" width="37.42578125" style="127" customWidth="1"/>
    <col min="6149" max="6149" width="12.85546875" style="127" customWidth="1"/>
    <col min="6150" max="6150" width="0.5703125" style="127" customWidth="1"/>
    <col min="6151" max="6151" width="13" style="127" customWidth="1"/>
    <col min="6152" max="6152" width="0.5703125" style="127" customWidth="1"/>
    <col min="6153" max="6153" width="12.85546875" style="127" customWidth="1"/>
    <col min="6154" max="6154" width="0.5703125" style="127" customWidth="1"/>
    <col min="6155" max="6155" width="12.7109375" style="127" customWidth="1"/>
    <col min="6156" max="6156" width="10.85546875" style="127" bestFit="1" customWidth="1"/>
    <col min="6157" max="6157" width="11.140625" style="127" bestFit="1" customWidth="1"/>
    <col min="6158" max="6158" width="10.85546875" style="127" bestFit="1" customWidth="1"/>
    <col min="6159" max="6400" width="9.140625" style="127"/>
    <col min="6401" max="6403" width="1.140625" style="127" customWidth="1"/>
    <col min="6404" max="6404" width="37.42578125" style="127" customWidth="1"/>
    <col min="6405" max="6405" width="12.85546875" style="127" customWidth="1"/>
    <col min="6406" max="6406" width="0.5703125" style="127" customWidth="1"/>
    <col min="6407" max="6407" width="13" style="127" customWidth="1"/>
    <col min="6408" max="6408" width="0.5703125" style="127" customWidth="1"/>
    <col min="6409" max="6409" width="12.85546875" style="127" customWidth="1"/>
    <col min="6410" max="6410" width="0.5703125" style="127" customWidth="1"/>
    <col min="6411" max="6411" width="12.7109375" style="127" customWidth="1"/>
    <col min="6412" max="6412" width="10.85546875" style="127" bestFit="1" customWidth="1"/>
    <col min="6413" max="6413" width="11.140625" style="127" bestFit="1" customWidth="1"/>
    <col min="6414" max="6414" width="10.85546875" style="127" bestFit="1" customWidth="1"/>
    <col min="6415" max="6656" width="9.140625" style="127"/>
    <col min="6657" max="6659" width="1.140625" style="127" customWidth="1"/>
    <col min="6660" max="6660" width="37.42578125" style="127" customWidth="1"/>
    <col min="6661" max="6661" width="12.85546875" style="127" customWidth="1"/>
    <col min="6662" max="6662" width="0.5703125" style="127" customWidth="1"/>
    <col min="6663" max="6663" width="13" style="127" customWidth="1"/>
    <col min="6664" max="6664" width="0.5703125" style="127" customWidth="1"/>
    <col min="6665" max="6665" width="12.85546875" style="127" customWidth="1"/>
    <col min="6666" max="6666" width="0.5703125" style="127" customWidth="1"/>
    <col min="6667" max="6667" width="12.7109375" style="127" customWidth="1"/>
    <col min="6668" max="6668" width="10.85546875" style="127" bestFit="1" customWidth="1"/>
    <col min="6669" max="6669" width="11.140625" style="127" bestFit="1" customWidth="1"/>
    <col min="6670" max="6670" width="10.85546875" style="127" bestFit="1" customWidth="1"/>
    <col min="6671" max="6912" width="9.140625" style="127"/>
    <col min="6913" max="6915" width="1.140625" style="127" customWidth="1"/>
    <col min="6916" max="6916" width="37.42578125" style="127" customWidth="1"/>
    <col min="6917" max="6917" width="12.85546875" style="127" customWidth="1"/>
    <col min="6918" max="6918" width="0.5703125" style="127" customWidth="1"/>
    <col min="6919" max="6919" width="13" style="127" customWidth="1"/>
    <col min="6920" max="6920" width="0.5703125" style="127" customWidth="1"/>
    <col min="6921" max="6921" width="12.85546875" style="127" customWidth="1"/>
    <col min="6922" max="6922" width="0.5703125" style="127" customWidth="1"/>
    <col min="6923" max="6923" width="12.7109375" style="127" customWidth="1"/>
    <col min="6924" max="6924" width="10.85546875" style="127" bestFit="1" customWidth="1"/>
    <col min="6925" max="6925" width="11.140625" style="127" bestFit="1" customWidth="1"/>
    <col min="6926" max="6926" width="10.85546875" style="127" bestFit="1" customWidth="1"/>
    <col min="6927" max="7168" width="9.140625" style="127"/>
    <col min="7169" max="7171" width="1.140625" style="127" customWidth="1"/>
    <col min="7172" max="7172" width="37.42578125" style="127" customWidth="1"/>
    <col min="7173" max="7173" width="12.85546875" style="127" customWidth="1"/>
    <col min="7174" max="7174" width="0.5703125" style="127" customWidth="1"/>
    <col min="7175" max="7175" width="13" style="127" customWidth="1"/>
    <col min="7176" max="7176" width="0.5703125" style="127" customWidth="1"/>
    <col min="7177" max="7177" width="12.85546875" style="127" customWidth="1"/>
    <col min="7178" max="7178" width="0.5703125" style="127" customWidth="1"/>
    <col min="7179" max="7179" width="12.7109375" style="127" customWidth="1"/>
    <col min="7180" max="7180" width="10.85546875" style="127" bestFit="1" customWidth="1"/>
    <col min="7181" max="7181" width="11.140625" style="127" bestFit="1" customWidth="1"/>
    <col min="7182" max="7182" width="10.85546875" style="127" bestFit="1" customWidth="1"/>
    <col min="7183" max="7424" width="9.140625" style="127"/>
    <col min="7425" max="7427" width="1.140625" style="127" customWidth="1"/>
    <col min="7428" max="7428" width="37.42578125" style="127" customWidth="1"/>
    <col min="7429" max="7429" width="12.85546875" style="127" customWidth="1"/>
    <col min="7430" max="7430" width="0.5703125" style="127" customWidth="1"/>
    <col min="7431" max="7431" width="13" style="127" customWidth="1"/>
    <col min="7432" max="7432" width="0.5703125" style="127" customWidth="1"/>
    <col min="7433" max="7433" width="12.85546875" style="127" customWidth="1"/>
    <col min="7434" max="7434" width="0.5703125" style="127" customWidth="1"/>
    <col min="7435" max="7435" width="12.7109375" style="127" customWidth="1"/>
    <col min="7436" max="7436" width="10.85546875" style="127" bestFit="1" customWidth="1"/>
    <col min="7437" max="7437" width="11.140625" style="127" bestFit="1" customWidth="1"/>
    <col min="7438" max="7438" width="10.85546875" style="127" bestFit="1" customWidth="1"/>
    <col min="7439" max="7680" width="9.140625" style="127"/>
    <col min="7681" max="7683" width="1.140625" style="127" customWidth="1"/>
    <col min="7684" max="7684" width="37.42578125" style="127" customWidth="1"/>
    <col min="7685" max="7685" width="12.85546875" style="127" customWidth="1"/>
    <col min="7686" max="7686" width="0.5703125" style="127" customWidth="1"/>
    <col min="7687" max="7687" width="13" style="127" customWidth="1"/>
    <col min="7688" max="7688" width="0.5703125" style="127" customWidth="1"/>
    <col min="7689" max="7689" width="12.85546875" style="127" customWidth="1"/>
    <col min="7690" max="7690" width="0.5703125" style="127" customWidth="1"/>
    <col min="7691" max="7691" width="12.7109375" style="127" customWidth="1"/>
    <col min="7692" max="7692" width="10.85546875" style="127" bestFit="1" customWidth="1"/>
    <col min="7693" max="7693" width="11.140625" style="127" bestFit="1" customWidth="1"/>
    <col min="7694" max="7694" width="10.85546875" style="127" bestFit="1" customWidth="1"/>
    <col min="7695" max="7936" width="9.140625" style="127"/>
    <col min="7937" max="7939" width="1.140625" style="127" customWidth="1"/>
    <col min="7940" max="7940" width="37.42578125" style="127" customWidth="1"/>
    <col min="7941" max="7941" width="12.85546875" style="127" customWidth="1"/>
    <col min="7942" max="7942" width="0.5703125" style="127" customWidth="1"/>
    <col min="7943" max="7943" width="13" style="127" customWidth="1"/>
    <col min="7944" max="7944" width="0.5703125" style="127" customWidth="1"/>
    <col min="7945" max="7945" width="12.85546875" style="127" customWidth="1"/>
    <col min="7946" max="7946" width="0.5703125" style="127" customWidth="1"/>
    <col min="7947" max="7947" width="12.7109375" style="127" customWidth="1"/>
    <col min="7948" max="7948" width="10.85546875" style="127" bestFit="1" customWidth="1"/>
    <col min="7949" max="7949" width="11.140625" style="127" bestFit="1" customWidth="1"/>
    <col min="7950" max="7950" width="10.85546875" style="127" bestFit="1" customWidth="1"/>
    <col min="7951" max="8192" width="9.140625" style="127"/>
    <col min="8193" max="8195" width="1.140625" style="127" customWidth="1"/>
    <col min="8196" max="8196" width="37.42578125" style="127" customWidth="1"/>
    <col min="8197" max="8197" width="12.85546875" style="127" customWidth="1"/>
    <col min="8198" max="8198" width="0.5703125" style="127" customWidth="1"/>
    <col min="8199" max="8199" width="13" style="127" customWidth="1"/>
    <col min="8200" max="8200" width="0.5703125" style="127" customWidth="1"/>
    <col min="8201" max="8201" width="12.85546875" style="127" customWidth="1"/>
    <col min="8202" max="8202" width="0.5703125" style="127" customWidth="1"/>
    <col min="8203" max="8203" width="12.7109375" style="127" customWidth="1"/>
    <col min="8204" max="8204" width="10.85546875" style="127" bestFit="1" customWidth="1"/>
    <col min="8205" max="8205" width="11.140625" style="127" bestFit="1" customWidth="1"/>
    <col min="8206" max="8206" width="10.85546875" style="127" bestFit="1" customWidth="1"/>
    <col min="8207" max="8448" width="9.140625" style="127"/>
    <col min="8449" max="8451" width="1.140625" style="127" customWidth="1"/>
    <col min="8452" max="8452" width="37.42578125" style="127" customWidth="1"/>
    <col min="8453" max="8453" width="12.85546875" style="127" customWidth="1"/>
    <col min="8454" max="8454" width="0.5703125" style="127" customWidth="1"/>
    <col min="8455" max="8455" width="13" style="127" customWidth="1"/>
    <col min="8456" max="8456" width="0.5703125" style="127" customWidth="1"/>
    <col min="8457" max="8457" width="12.85546875" style="127" customWidth="1"/>
    <col min="8458" max="8458" width="0.5703125" style="127" customWidth="1"/>
    <col min="8459" max="8459" width="12.7109375" style="127" customWidth="1"/>
    <col min="8460" max="8460" width="10.85546875" style="127" bestFit="1" customWidth="1"/>
    <col min="8461" max="8461" width="11.140625" style="127" bestFit="1" customWidth="1"/>
    <col min="8462" max="8462" width="10.85546875" style="127" bestFit="1" customWidth="1"/>
    <col min="8463" max="8704" width="9.140625" style="127"/>
    <col min="8705" max="8707" width="1.140625" style="127" customWidth="1"/>
    <col min="8708" max="8708" width="37.42578125" style="127" customWidth="1"/>
    <col min="8709" max="8709" width="12.85546875" style="127" customWidth="1"/>
    <col min="8710" max="8710" width="0.5703125" style="127" customWidth="1"/>
    <col min="8711" max="8711" width="13" style="127" customWidth="1"/>
    <col min="8712" max="8712" width="0.5703125" style="127" customWidth="1"/>
    <col min="8713" max="8713" width="12.85546875" style="127" customWidth="1"/>
    <col min="8714" max="8714" width="0.5703125" style="127" customWidth="1"/>
    <col min="8715" max="8715" width="12.7109375" style="127" customWidth="1"/>
    <col min="8716" max="8716" width="10.85546875" style="127" bestFit="1" customWidth="1"/>
    <col min="8717" max="8717" width="11.140625" style="127" bestFit="1" customWidth="1"/>
    <col min="8718" max="8718" width="10.85546875" style="127" bestFit="1" customWidth="1"/>
    <col min="8719" max="8960" width="9.140625" style="127"/>
    <col min="8961" max="8963" width="1.140625" style="127" customWidth="1"/>
    <col min="8964" max="8964" width="37.42578125" style="127" customWidth="1"/>
    <col min="8965" max="8965" width="12.85546875" style="127" customWidth="1"/>
    <col min="8966" max="8966" width="0.5703125" style="127" customWidth="1"/>
    <col min="8967" max="8967" width="13" style="127" customWidth="1"/>
    <col min="8968" max="8968" width="0.5703125" style="127" customWidth="1"/>
    <col min="8969" max="8969" width="12.85546875" style="127" customWidth="1"/>
    <col min="8970" max="8970" width="0.5703125" style="127" customWidth="1"/>
    <col min="8971" max="8971" width="12.7109375" style="127" customWidth="1"/>
    <col min="8972" max="8972" width="10.85546875" style="127" bestFit="1" customWidth="1"/>
    <col min="8973" max="8973" width="11.140625" style="127" bestFit="1" customWidth="1"/>
    <col min="8974" max="8974" width="10.85546875" style="127" bestFit="1" customWidth="1"/>
    <col min="8975" max="9216" width="9.140625" style="127"/>
    <col min="9217" max="9219" width="1.140625" style="127" customWidth="1"/>
    <col min="9220" max="9220" width="37.42578125" style="127" customWidth="1"/>
    <col min="9221" max="9221" width="12.85546875" style="127" customWidth="1"/>
    <col min="9222" max="9222" width="0.5703125" style="127" customWidth="1"/>
    <col min="9223" max="9223" width="13" style="127" customWidth="1"/>
    <col min="9224" max="9224" width="0.5703125" style="127" customWidth="1"/>
    <col min="9225" max="9225" width="12.85546875" style="127" customWidth="1"/>
    <col min="9226" max="9226" width="0.5703125" style="127" customWidth="1"/>
    <col min="9227" max="9227" width="12.7109375" style="127" customWidth="1"/>
    <col min="9228" max="9228" width="10.85546875" style="127" bestFit="1" customWidth="1"/>
    <col min="9229" max="9229" width="11.140625" style="127" bestFit="1" customWidth="1"/>
    <col min="9230" max="9230" width="10.85546875" style="127" bestFit="1" customWidth="1"/>
    <col min="9231" max="9472" width="9.140625" style="127"/>
    <col min="9473" max="9475" width="1.140625" style="127" customWidth="1"/>
    <col min="9476" max="9476" width="37.42578125" style="127" customWidth="1"/>
    <col min="9477" max="9477" width="12.85546875" style="127" customWidth="1"/>
    <col min="9478" max="9478" width="0.5703125" style="127" customWidth="1"/>
    <col min="9479" max="9479" width="13" style="127" customWidth="1"/>
    <col min="9480" max="9480" width="0.5703125" style="127" customWidth="1"/>
    <col min="9481" max="9481" width="12.85546875" style="127" customWidth="1"/>
    <col min="9482" max="9482" width="0.5703125" style="127" customWidth="1"/>
    <col min="9483" max="9483" width="12.7109375" style="127" customWidth="1"/>
    <col min="9484" max="9484" width="10.85546875" style="127" bestFit="1" customWidth="1"/>
    <col min="9485" max="9485" width="11.140625" style="127" bestFit="1" customWidth="1"/>
    <col min="9486" max="9486" width="10.85546875" style="127" bestFit="1" customWidth="1"/>
    <col min="9487" max="9728" width="9.140625" style="127"/>
    <col min="9729" max="9731" width="1.140625" style="127" customWidth="1"/>
    <col min="9732" max="9732" width="37.42578125" style="127" customWidth="1"/>
    <col min="9733" max="9733" width="12.85546875" style="127" customWidth="1"/>
    <col min="9734" max="9734" width="0.5703125" style="127" customWidth="1"/>
    <col min="9735" max="9735" width="13" style="127" customWidth="1"/>
    <col min="9736" max="9736" width="0.5703125" style="127" customWidth="1"/>
    <col min="9737" max="9737" width="12.85546875" style="127" customWidth="1"/>
    <col min="9738" max="9738" width="0.5703125" style="127" customWidth="1"/>
    <col min="9739" max="9739" width="12.7109375" style="127" customWidth="1"/>
    <col min="9740" max="9740" width="10.85546875" style="127" bestFit="1" customWidth="1"/>
    <col min="9741" max="9741" width="11.140625" style="127" bestFit="1" customWidth="1"/>
    <col min="9742" max="9742" width="10.85546875" style="127" bestFit="1" customWidth="1"/>
    <col min="9743" max="9984" width="9.140625" style="127"/>
    <col min="9985" max="9987" width="1.140625" style="127" customWidth="1"/>
    <col min="9988" max="9988" width="37.42578125" style="127" customWidth="1"/>
    <col min="9989" max="9989" width="12.85546875" style="127" customWidth="1"/>
    <col min="9990" max="9990" width="0.5703125" style="127" customWidth="1"/>
    <col min="9991" max="9991" width="13" style="127" customWidth="1"/>
    <col min="9992" max="9992" width="0.5703125" style="127" customWidth="1"/>
    <col min="9993" max="9993" width="12.85546875" style="127" customWidth="1"/>
    <col min="9994" max="9994" width="0.5703125" style="127" customWidth="1"/>
    <col min="9995" max="9995" width="12.7109375" style="127" customWidth="1"/>
    <col min="9996" max="9996" width="10.85546875" style="127" bestFit="1" customWidth="1"/>
    <col min="9997" max="9997" width="11.140625" style="127" bestFit="1" customWidth="1"/>
    <col min="9998" max="9998" width="10.85546875" style="127" bestFit="1" customWidth="1"/>
    <col min="9999" max="10240" width="9.140625" style="127"/>
    <col min="10241" max="10243" width="1.140625" style="127" customWidth="1"/>
    <col min="10244" max="10244" width="37.42578125" style="127" customWidth="1"/>
    <col min="10245" max="10245" width="12.85546875" style="127" customWidth="1"/>
    <col min="10246" max="10246" width="0.5703125" style="127" customWidth="1"/>
    <col min="10247" max="10247" width="13" style="127" customWidth="1"/>
    <col min="10248" max="10248" width="0.5703125" style="127" customWidth="1"/>
    <col min="10249" max="10249" width="12.85546875" style="127" customWidth="1"/>
    <col min="10250" max="10250" width="0.5703125" style="127" customWidth="1"/>
    <col min="10251" max="10251" width="12.7109375" style="127" customWidth="1"/>
    <col min="10252" max="10252" width="10.85546875" style="127" bestFit="1" customWidth="1"/>
    <col min="10253" max="10253" width="11.140625" style="127" bestFit="1" customWidth="1"/>
    <col min="10254" max="10254" width="10.85546875" style="127" bestFit="1" customWidth="1"/>
    <col min="10255" max="10496" width="9.140625" style="127"/>
    <col min="10497" max="10499" width="1.140625" style="127" customWidth="1"/>
    <col min="10500" max="10500" width="37.42578125" style="127" customWidth="1"/>
    <col min="10501" max="10501" width="12.85546875" style="127" customWidth="1"/>
    <col min="10502" max="10502" width="0.5703125" style="127" customWidth="1"/>
    <col min="10503" max="10503" width="13" style="127" customWidth="1"/>
    <col min="10504" max="10504" width="0.5703125" style="127" customWidth="1"/>
    <col min="10505" max="10505" width="12.85546875" style="127" customWidth="1"/>
    <col min="10506" max="10506" width="0.5703125" style="127" customWidth="1"/>
    <col min="10507" max="10507" width="12.7109375" style="127" customWidth="1"/>
    <col min="10508" max="10508" width="10.85546875" style="127" bestFit="1" customWidth="1"/>
    <col min="10509" max="10509" width="11.140625" style="127" bestFit="1" customWidth="1"/>
    <col min="10510" max="10510" width="10.85546875" style="127" bestFit="1" customWidth="1"/>
    <col min="10511" max="10752" width="9.140625" style="127"/>
    <col min="10753" max="10755" width="1.140625" style="127" customWidth="1"/>
    <col min="10756" max="10756" width="37.42578125" style="127" customWidth="1"/>
    <col min="10757" max="10757" width="12.85546875" style="127" customWidth="1"/>
    <col min="10758" max="10758" width="0.5703125" style="127" customWidth="1"/>
    <col min="10759" max="10759" width="13" style="127" customWidth="1"/>
    <col min="10760" max="10760" width="0.5703125" style="127" customWidth="1"/>
    <col min="10761" max="10761" width="12.85546875" style="127" customWidth="1"/>
    <col min="10762" max="10762" width="0.5703125" style="127" customWidth="1"/>
    <col min="10763" max="10763" width="12.7109375" style="127" customWidth="1"/>
    <col min="10764" max="10764" width="10.85546875" style="127" bestFit="1" customWidth="1"/>
    <col min="10765" max="10765" width="11.140625" style="127" bestFit="1" customWidth="1"/>
    <col min="10766" max="10766" width="10.85546875" style="127" bestFit="1" customWidth="1"/>
    <col min="10767" max="11008" width="9.140625" style="127"/>
    <col min="11009" max="11011" width="1.140625" style="127" customWidth="1"/>
    <col min="11012" max="11012" width="37.42578125" style="127" customWidth="1"/>
    <col min="11013" max="11013" width="12.85546875" style="127" customWidth="1"/>
    <col min="11014" max="11014" width="0.5703125" style="127" customWidth="1"/>
    <col min="11015" max="11015" width="13" style="127" customWidth="1"/>
    <col min="11016" max="11016" width="0.5703125" style="127" customWidth="1"/>
    <col min="11017" max="11017" width="12.85546875" style="127" customWidth="1"/>
    <col min="11018" max="11018" width="0.5703125" style="127" customWidth="1"/>
    <col min="11019" max="11019" width="12.7109375" style="127" customWidth="1"/>
    <col min="11020" max="11020" width="10.85546875" style="127" bestFit="1" customWidth="1"/>
    <col min="11021" max="11021" width="11.140625" style="127" bestFit="1" customWidth="1"/>
    <col min="11022" max="11022" width="10.85546875" style="127" bestFit="1" customWidth="1"/>
    <col min="11023" max="11264" width="9.140625" style="127"/>
    <col min="11265" max="11267" width="1.140625" style="127" customWidth="1"/>
    <col min="11268" max="11268" width="37.42578125" style="127" customWidth="1"/>
    <col min="11269" max="11269" width="12.85546875" style="127" customWidth="1"/>
    <col min="11270" max="11270" width="0.5703125" style="127" customWidth="1"/>
    <col min="11271" max="11271" width="13" style="127" customWidth="1"/>
    <col min="11272" max="11272" width="0.5703125" style="127" customWidth="1"/>
    <col min="11273" max="11273" width="12.85546875" style="127" customWidth="1"/>
    <col min="11274" max="11274" width="0.5703125" style="127" customWidth="1"/>
    <col min="11275" max="11275" width="12.7109375" style="127" customWidth="1"/>
    <col min="11276" max="11276" width="10.85546875" style="127" bestFit="1" customWidth="1"/>
    <col min="11277" max="11277" width="11.140625" style="127" bestFit="1" customWidth="1"/>
    <col min="11278" max="11278" width="10.85546875" style="127" bestFit="1" customWidth="1"/>
    <col min="11279" max="11520" width="9.140625" style="127"/>
    <col min="11521" max="11523" width="1.140625" style="127" customWidth="1"/>
    <col min="11524" max="11524" width="37.42578125" style="127" customWidth="1"/>
    <col min="11525" max="11525" width="12.85546875" style="127" customWidth="1"/>
    <col min="11526" max="11526" width="0.5703125" style="127" customWidth="1"/>
    <col min="11527" max="11527" width="13" style="127" customWidth="1"/>
    <col min="11528" max="11528" width="0.5703125" style="127" customWidth="1"/>
    <col min="11529" max="11529" width="12.85546875" style="127" customWidth="1"/>
    <col min="11530" max="11530" width="0.5703125" style="127" customWidth="1"/>
    <col min="11531" max="11531" width="12.7109375" style="127" customWidth="1"/>
    <col min="11532" max="11532" width="10.85546875" style="127" bestFit="1" customWidth="1"/>
    <col min="11533" max="11533" width="11.140625" style="127" bestFit="1" customWidth="1"/>
    <col min="11534" max="11534" width="10.85546875" style="127" bestFit="1" customWidth="1"/>
    <col min="11535" max="11776" width="9.140625" style="127"/>
    <col min="11777" max="11779" width="1.140625" style="127" customWidth="1"/>
    <col min="11780" max="11780" width="37.42578125" style="127" customWidth="1"/>
    <col min="11781" max="11781" width="12.85546875" style="127" customWidth="1"/>
    <col min="11782" max="11782" width="0.5703125" style="127" customWidth="1"/>
    <col min="11783" max="11783" width="13" style="127" customWidth="1"/>
    <col min="11784" max="11784" width="0.5703125" style="127" customWidth="1"/>
    <col min="11785" max="11785" width="12.85546875" style="127" customWidth="1"/>
    <col min="11786" max="11786" width="0.5703125" style="127" customWidth="1"/>
    <col min="11787" max="11787" width="12.7109375" style="127" customWidth="1"/>
    <col min="11788" max="11788" width="10.85546875" style="127" bestFit="1" customWidth="1"/>
    <col min="11789" max="11789" width="11.140625" style="127" bestFit="1" customWidth="1"/>
    <col min="11790" max="11790" width="10.85546875" style="127" bestFit="1" customWidth="1"/>
    <col min="11791" max="12032" width="9.140625" style="127"/>
    <col min="12033" max="12035" width="1.140625" style="127" customWidth="1"/>
    <col min="12036" max="12036" width="37.42578125" style="127" customWidth="1"/>
    <col min="12037" max="12037" width="12.85546875" style="127" customWidth="1"/>
    <col min="12038" max="12038" width="0.5703125" style="127" customWidth="1"/>
    <col min="12039" max="12039" width="13" style="127" customWidth="1"/>
    <col min="12040" max="12040" width="0.5703125" style="127" customWidth="1"/>
    <col min="12041" max="12041" width="12.85546875" style="127" customWidth="1"/>
    <col min="12042" max="12042" width="0.5703125" style="127" customWidth="1"/>
    <col min="12043" max="12043" width="12.7109375" style="127" customWidth="1"/>
    <col min="12044" max="12044" width="10.85546875" style="127" bestFit="1" customWidth="1"/>
    <col min="12045" max="12045" width="11.140625" style="127" bestFit="1" customWidth="1"/>
    <col min="12046" max="12046" width="10.85546875" style="127" bestFit="1" customWidth="1"/>
    <col min="12047" max="12288" width="9.140625" style="127"/>
    <col min="12289" max="12291" width="1.140625" style="127" customWidth="1"/>
    <col min="12292" max="12292" width="37.42578125" style="127" customWidth="1"/>
    <col min="12293" max="12293" width="12.85546875" style="127" customWidth="1"/>
    <col min="12294" max="12294" width="0.5703125" style="127" customWidth="1"/>
    <col min="12295" max="12295" width="13" style="127" customWidth="1"/>
    <col min="12296" max="12296" width="0.5703125" style="127" customWidth="1"/>
    <col min="12297" max="12297" width="12.85546875" style="127" customWidth="1"/>
    <col min="12298" max="12298" width="0.5703125" style="127" customWidth="1"/>
    <col min="12299" max="12299" width="12.7109375" style="127" customWidth="1"/>
    <col min="12300" max="12300" width="10.85546875" style="127" bestFit="1" customWidth="1"/>
    <col min="12301" max="12301" width="11.140625" style="127" bestFit="1" customWidth="1"/>
    <col min="12302" max="12302" width="10.85546875" style="127" bestFit="1" customWidth="1"/>
    <col min="12303" max="12544" width="9.140625" style="127"/>
    <col min="12545" max="12547" width="1.140625" style="127" customWidth="1"/>
    <col min="12548" max="12548" width="37.42578125" style="127" customWidth="1"/>
    <col min="12549" max="12549" width="12.85546875" style="127" customWidth="1"/>
    <col min="12550" max="12550" width="0.5703125" style="127" customWidth="1"/>
    <col min="12551" max="12551" width="13" style="127" customWidth="1"/>
    <col min="12552" max="12552" width="0.5703125" style="127" customWidth="1"/>
    <col min="12553" max="12553" width="12.85546875" style="127" customWidth="1"/>
    <col min="12554" max="12554" width="0.5703125" style="127" customWidth="1"/>
    <col min="12555" max="12555" width="12.7109375" style="127" customWidth="1"/>
    <col min="12556" max="12556" width="10.85546875" style="127" bestFit="1" customWidth="1"/>
    <col min="12557" max="12557" width="11.140625" style="127" bestFit="1" customWidth="1"/>
    <col min="12558" max="12558" width="10.85546875" style="127" bestFit="1" customWidth="1"/>
    <col min="12559" max="12800" width="9.140625" style="127"/>
    <col min="12801" max="12803" width="1.140625" style="127" customWidth="1"/>
    <col min="12804" max="12804" width="37.42578125" style="127" customWidth="1"/>
    <col min="12805" max="12805" width="12.85546875" style="127" customWidth="1"/>
    <col min="12806" max="12806" width="0.5703125" style="127" customWidth="1"/>
    <col min="12807" max="12807" width="13" style="127" customWidth="1"/>
    <col min="12808" max="12808" width="0.5703125" style="127" customWidth="1"/>
    <col min="12809" max="12809" width="12.85546875" style="127" customWidth="1"/>
    <col min="12810" max="12810" width="0.5703125" style="127" customWidth="1"/>
    <col min="12811" max="12811" width="12.7109375" style="127" customWidth="1"/>
    <col min="12812" max="12812" width="10.85546875" style="127" bestFit="1" customWidth="1"/>
    <col min="12813" max="12813" width="11.140625" style="127" bestFit="1" customWidth="1"/>
    <col min="12814" max="12814" width="10.85546875" style="127" bestFit="1" customWidth="1"/>
    <col min="12815" max="13056" width="9.140625" style="127"/>
    <col min="13057" max="13059" width="1.140625" style="127" customWidth="1"/>
    <col min="13060" max="13060" width="37.42578125" style="127" customWidth="1"/>
    <col min="13061" max="13061" width="12.85546875" style="127" customWidth="1"/>
    <col min="13062" max="13062" width="0.5703125" style="127" customWidth="1"/>
    <col min="13063" max="13063" width="13" style="127" customWidth="1"/>
    <col min="13064" max="13064" width="0.5703125" style="127" customWidth="1"/>
    <col min="13065" max="13065" width="12.85546875" style="127" customWidth="1"/>
    <col min="13066" max="13066" width="0.5703125" style="127" customWidth="1"/>
    <col min="13067" max="13067" width="12.7109375" style="127" customWidth="1"/>
    <col min="13068" max="13068" width="10.85546875" style="127" bestFit="1" customWidth="1"/>
    <col min="13069" max="13069" width="11.140625" style="127" bestFit="1" customWidth="1"/>
    <col min="13070" max="13070" width="10.85546875" style="127" bestFit="1" customWidth="1"/>
    <col min="13071" max="13312" width="9.140625" style="127"/>
    <col min="13313" max="13315" width="1.140625" style="127" customWidth="1"/>
    <col min="13316" max="13316" width="37.42578125" style="127" customWidth="1"/>
    <col min="13317" max="13317" width="12.85546875" style="127" customWidth="1"/>
    <col min="13318" max="13318" width="0.5703125" style="127" customWidth="1"/>
    <col min="13319" max="13319" width="13" style="127" customWidth="1"/>
    <col min="13320" max="13320" width="0.5703125" style="127" customWidth="1"/>
    <col min="13321" max="13321" width="12.85546875" style="127" customWidth="1"/>
    <col min="13322" max="13322" width="0.5703125" style="127" customWidth="1"/>
    <col min="13323" max="13323" width="12.7109375" style="127" customWidth="1"/>
    <col min="13324" max="13324" width="10.85546875" style="127" bestFit="1" customWidth="1"/>
    <col min="13325" max="13325" width="11.140625" style="127" bestFit="1" customWidth="1"/>
    <col min="13326" max="13326" width="10.85546875" style="127" bestFit="1" customWidth="1"/>
    <col min="13327" max="13568" width="9.140625" style="127"/>
    <col min="13569" max="13571" width="1.140625" style="127" customWidth="1"/>
    <col min="13572" max="13572" width="37.42578125" style="127" customWidth="1"/>
    <col min="13573" max="13573" width="12.85546875" style="127" customWidth="1"/>
    <col min="13574" max="13574" width="0.5703125" style="127" customWidth="1"/>
    <col min="13575" max="13575" width="13" style="127" customWidth="1"/>
    <col min="13576" max="13576" width="0.5703125" style="127" customWidth="1"/>
    <col min="13577" max="13577" width="12.85546875" style="127" customWidth="1"/>
    <col min="13578" max="13578" width="0.5703125" style="127" customWidth="1"/>
    <col min="13579" max="13579" width="12.7109375" style="127" customWidth="1"/>
    <col min="13580" max="13580" width="10.85546875" style="127" bestFit="1" customWidth="1"/>
    <col min="13581" max="13581" width="11.140625" style="127" bestFit="1" customWidth="1"/>
    <col min="13582" max="13582" width="10.85546875" style="127" bestFit="1" customWidth="1"/>
    <col min="13583" max="13824" width="9.140625" style="127"/>
    <col min="13825" max="13827" width="1.140625" style="127" customWidth="1"/>
    <col min="13828" max="13828" width="37.42578125" style="127" customWidth="1"/>
    <col min="13829" max="13829" width="12.85546875" style="127" customWidth="1"/>
    <col min="13830" max="13830" width="0.5703125" style="127" customWidth="1"/>
    <col min="13831" max="13831" width="13" style="127" customWidth="1"/>
    <col min="13832" max="13832" width="0.5703125" style="127" customWidth="1"/>
    <col min="13833" max="13833" width="12.85546875" style="127" customWidth="1"/>
    <col min="13834" max="13834" width="0.5703125" style="127" customWidth="1"/>
    <col min="13835" max="13835" width="12.7109375" style="127" customWidth="1"/>
    <col min="13836" max="13836" width="10.85546875" style="127" bestFit="1" customWidth="1"/>
    <col min="13837" max="13837" width="11.140625" style="127" bestFit="1" customWidth="1"/>
    <col min="13838" max="13838" width="10.85546875" style="127" bestFit="1" customWidth="1"/>
    <col min="13839" max="14080" width="9.140625" style="127"/>
    <col min="14081" max="14083" width="1.140625" style="127" customWidth="1"/>
    <col min="14084" max="14084" width="37.42578125" style="127" customWidth="1"/>
    <col min="14085" max="14085" width="12.85546875" style="127" customWidth="1"/>
    <col min="14086" max="14086" width="0.5703125" style="127" customWidth="1"/>
    <col min="14087" max="14087" width="13" style="127" customWidth="1"/>
    <col min="14088" max="14088" width="0.5703125" style="127" customWidth="1"/>
    <col min="14089" max="14089" width="12.85546875" style="127" customWidth="1"/>
    <col min="14090" max="14090" width="0.5703125" style="127" customWidth="1"/>
    <col min="14091" max="14091" width="12.7109375" style="127" customWidth="1"/>
    <col min="14092" max="14092" width="10.85546875" style="127" bestFit="1" customWidth="1"/>
    <col min="14093" max="14093" width="11.140625" style="127" bestFit="1" customWidth="1"/>
    <col min="14094" max="14094" width="10.85546875" style="127" bestFit="1" customWidth="1"/>
    <col min="14095" max="14336" width="9.140625" style="127"/>
    <col min="14337" max="14339" width="1.140625" style="127" customWidth="1"/>
    <col min="14340" max="14340" width="37.42578125" style="127" customWidth="1"/>
    <col min="14341" max="14341" width="12.85546875" style="127" customWidth="1"/>
    <col min="14342" max="14342" width="0.5703125" style="127" customWidth="1"/>
    <col min="14343" max="14343" width="13" style="127" customWidth="1"/>
    <col min="14344" max="14344" width="0.5703125" style="127" customWidth="1"/>
    <col min="14345" max="14345" width="12.85546875" style="127" customWidth="1"/>
    <col min="14346" max="14346" width="0.5703125" style="127" customWidth="1"/>
    <col min="14347" max="14347" width="12.7109375" style="127" customWidth="1"/>
    <col min="14348" max="14348" width="10.85546875" style="127" bestFit="1" customWidth="1"/>
    <col min="14349" max="14349" width="11.140625" style="127" bestFit="1" customWidth="1"/>
    <col min="14350" max="14350" width="10.85546875" style="127" bestFit="1" customWidth="1"/>
    <col min="14351" max="14592" width="9.140625" style="127"/>
    <col min="14593" max="14595" width="1.140625" style="127" customWidth="1"/>
    <col min="14596" max="14596" width="37.42578125" style="127" customWidth="1"/>
    <col min="14597" max="14597" width="12.85546875" style="127" customWidth="1"/>
    <col min="14598" max="14598" width="0.5703125" style="127" customWidth="1"/>
    <col min="14599" max="14599" width="13" style="127" customWidth="1"/>
    <col min="14600" max="14600" width="0.5703125" style="127" customWidth="1"/>
    <col min="14601" max="14601" width="12.85546875" style="127" customWidth="1"/>
    <col min="14602" max="14602" width="0.5703125" style="127" customWidth="1"/>
    <col min="14603" max="14603" width="12.7109375" style="127" customWidth="1"/>
    <col min="14604" max="14604" width="10.85546875" style="127" bestFit="1" customWidth="1"/>
    <col min="14605" max="14605" width="11.140625" style="127" bestFit="1" customWidth="1"/>
    <col min="14606" max="14606" width="10.85546875" style="127" bestFit="1" customWidth="1"/>
    <col min="14607" max="14848" width="9.140625" style="127"/>
    <col min="14849" max="14851" width="1.140625" style="127" customWidth="1"/>
    <col min="14852" max="14852" width="37.42578125" style="127" customWidth="1"/>
    <col min="14853" max="14853" width="12.85546875" style="127" customWidth="1"/>
    <col min="14854" max="14854" width="0.5703125" style="127" customWidth="1"/>
    <col min="14855" max="14855" width="13" style="127" customWidth="1"/>
    <col min="14856" max="14856" width="0.5703125" style="127" customWidth="1"/>
    <col min="14857" max="14857" width="12.85546875" style="127" customWidth="1"/>
    <col min="14858" max="14858" width="0.5703125" style="127" customWidth="1"/>
    <col min="14859" max="14859" width="12.7109375" style="127" customWidth="1"/>
    <col min="14860" max="14860" width="10.85546875" style="127" bestFit="1" customWidth="1"/>
    <col min="14861" max="14861" width="11.140625" style="127" bestFit="1" customWidth="1"/>
    <col min="14862" max="14862" width="10.85546875" style="127" bestFit="1" customWidth="1"/>
    <col min="14863" max="15104" width="9.140625" style="127"/>
    <col min="15105" max="15107" width="1.140625" style="127" customWidth="1"/>
    <col min="15108" max="15108" width="37.42578125" style="127" customWidth="1"/>
    <col min="15109" max="15109" width="12.85546875" style="127" customWidth="1"/>
    <col min="15110" max="15110" width="0.5703125" style="127" customWidth="1"/>
    <col min="15111" max="15111" width="13" style="127" customWidth="1"/>
    <col min="15112" max="15112" width="0.5703125" style="127" customWidth="1"/>
    <col min="15113" max="15113" width="12.85546875" style="127" customWidth="1"/>
    <col min="15114" max="15114" width="0.5703125" style="127" customWidth="1"/>
    <col min="15115" max="15115" width="12.7109375" style="127" customWidth="1"/>
    <col min="15116" max="15116" width="10.85546875" style="127" bestFit="1" customWidth="1"/>
    <col min="15117" max="15117" width="11.140625" style="127" bestFit="1" customWidth="1"/>
    <col min="15118" max="15118" width="10.85546875" style="127" bestFit="1" customWidth="1"/>
    <col min="15119" max="15360" width="9.140625" style="127"/>
    <col min="15361" max="15363" width="1.140625" style="127" customWidth="1"/>
    <col min="15364" max="15364" width="37.42578125" style="127" customWidth="1"/>
    <col min="15365" max="15365" width="12.85546875" style="127" customWidth="1"/>
    <col min="15366" max="15366" width="0.5703125" style="127" customWidth="1"/>
    <col min="15367" max="15367" width="13" style="127" customWidth="1"/>
    <col min="15368" max="15368" width="0.5703125" style="127" customWidth="1"/>
    <col min="15369" max="15369" width="12.85546875" style="127" customWidth="1"/>
    <col min="15370" max="15370" width="0.5703125" style="127" customWidth="1"/>
    <col min="15371" max="15371" width="12.7109375" style="127" customWidth="1"/>
    <col min="15372" max="15372" width="10.85546875" style="127" bestFit="1" customWidth="1"/>
    <col min="15373" max="15373" width="11.140625" style="127" bestFit="1" customWidth="1"/>
    <col min="15374" max="15374" width="10.85546875" style="127" bestFit="1" customWidth="1"/>
    <col min="15375" max="15616" width="9.140625" style="127"/>
    <col min="15617" max="15619" width="1.140625" style="127" customWidth="1"/>
    <col min="15620" max="15620" width="37.42578125" style="127" customWidth="1"/>
    <col min="15621" max="15621" width="12.85546875" style="127" customWidth="1"/>
    <col min="15622" max="15622" width="0.5703125" style="127" customWidth="1"/>
    <col min="15623" max="15623" width="13" style="127" customWidth="1"/>
    <col min="15624" max="15624" width="0.5703125" style="127" customWidth="1"/>
    <col min="15625" max="15625" width="12.85546875" style="127" customWidth="1"/>
    <col min="15626" max="15626" width="0.5703125" style="127" customWidth="1"/>
    <col min="15627" max="15627" width="12.7109375" style="127" customWidth="1"/>
    <col min="15628" max="15628" width="10.85546875" style="127" bestFit="1" customWidth="1"/>
    <col min="15629" max="15629" width="11.140625" style="127" bestFit="1" customWidth="1"/>
    <col min="15630" max="15630" width="10.85546875" style="127" bestFit="1" customWidth="1"/>
    <col min="15631" max="15872" width="9.140625" style="127"/>
    <col min="15873" max="15875" width="1.140625" style="127" customWidth="1"/>
    <col min="15876" max="15876" width="37.42578125" style="127" customWidth="1"/>
    <col min="15877" max="15877" width="12.85546875" style="127" customWidth="1"/>
    <col min="15878" max="15878" width="0.5703125" style="127" customWidth="1"/>
    <col min="15879" max="15879" width="13" style="127" customWidth="1"/>
    <col min="15880" max="15880" width="0.5703125" style="127" customWidth="1"/>
    <col min="15881" max="15881" width="12.85546875" style="127" customWidth="1"/>
    <col min="15882" max="15882" width="0.5703125" style="127" customWidth="1"/>
    <col min="15883" max="15883" width="12.7109375" style="127" customWidth="1"/>
    <col min="15884" max="15884" width="10.85546875" style="127" bestFit="1" customWidth="1"/>
    <col min="15885" max="15885" width="11.140625" style="127" bestFit="1" customWidth="1"/>
    <col min="15886" max="15886" width="10.85546875" style="127" bestFit="1" customWidth="1"/>
    <col min="15887" max="16128" width="9.140625" style="127"/>
    <col min="16129" max="16131" width="1.140625" style="127" customWidth="1"/>
    <col min="16132" max="16132" width="37.42578125" style="127" customWidth="1"/>
    <col min="16133" max="16133" width="12.85546875" style="127" customWidth="1"/>
    <col min="16134" max="16134" width="0.5703125" style="127" customWidth="1"/>
    <col min="16135" max="16135" width="13" style="127" customWidth="1"/>
    <col min="16136" max="16136" width="0.5703125" style="127" customWidth="1"/>
    <col min="16137" max="16137" width="12.85546875" style="127" customWidth="1"/>
    <col min="16138" max="16138" width="0.5703125" style="127" customWidth="1"/>
    <col min="16139" max="16139" width="12.7109375" style="127" customWidth="1"/>
    <col min="16140" max="16140" width="10.85546875" style="127" bestFit="1" customWidth="1"/>
    <col min="16141" max="16141" width="11.140625" style="127" bestFit="1" customWidth="1"/>
    <col min="16142" max="16142" width="10.85546875" style="127" bestFit="1" customWidth="1"/>
    <col min="16143" max="16384" width="9.140625" style="127"/>
  </cols>
  <sheetData>
    <row r="1" spans="1:13" s="125" customFormat="1" ht="23.1" customHeight="1" x14ac:dyDescent="0.5">
      <c r="A1" s="149" t="s">
        <v>129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36"/>
      <c r="M1" s="18"/>
    </row>
    <row r="2" spans="1:13" ht="23.1" customHeight="1" x14ac:dyDescent="0.5">
      <c r="A2" s="150" t="str">
        <f>'Financial position'!A2</f>
        <v>BANGKOK ASSET INTERGROUP PUBLIC COMPANY LIMITED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3" ht="23.1" customHeight="1" x14ac:dyDescent="0.5">
      <c r="A3" s="150" t="s">
        <v>92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3" ht="23.1" customHeight="1" x14ac:dyDescent="0.5">
      <c r="A4" s="150" t="s">
        <v>54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</row>
    <row r="5" spans="1:13" s="128" customFormat="1" ht="21.95" customHeight="1" x14ac:dyDescent="0.5">
      <c r="E5" s="129"/>
      <c r="F5" s="129"/>
      <c r="G5" s="129"/>
      <c r="H5" s="129"/>
      <c r="I5" s="148" t="s">
        <v>4</v>
      </c>
      <c r="J5" s="148"/>
      <c r="K5" s="148"/>
      <c r="L5" s="38"/>
      <c r="M5" s="38"/>
    </row>
    <row r="6" spans="1:13" s="128" customFormat="1" ht="21.95" customHeight="1" x14ac:dyDescent="0.5">
      <c r="E6" s="129"/>
      <c r="F6" s="129"/>
      <c r="G6" s="129"/>
      <c r="H6" s="129"/>
      <c r="I6" s="130">
        <v>2025</v>
      </c>
      <c r="J6" s="131"/>
      <c r="K6" s="130">
        <v>2024</v>
      </c>
      <c r="L6" s="38"/>
      <c r="M6" s="38"/>
    </row>
    <row r="7" spans="1:13" s="128" customFormat="1" ht="21.95" customHeight="1" x14ac:dyDescent="0.5">
      <c r="A7" s="128" t="s">
        <v>93</v>
      </c>
      <c r="E7" s="39"/>
      <c r="F7" s="39"/>
      <c r="G7" s="39"/>
      <c r="H7" s="39"/>
      <c r="I7" s="39"/>
      <c r="J7" s="39"/>
      <c r="K7" s="39"/>
      <c r="L7" s="38"/>
      <c r="M7" s="38"/>
    </row>
    <row r="8" spans="1:13" s="128" customFormat="1" ht="21.95" customHeight="1" x14ac:dyDescent="0.5">
      <c r="B8" s="128" t="s">
        <v>142</v>
      </c>
      <c r="E8" s="40"/>
      <c r="F8" s="40"/>
      <c r="G8" s="40"/>
      <c r="H8" s="40"/>
      <c r="I8" s="124">
        <v>-26294595.190000001</v>
      </c>
      <c r="J8" s="40"/>
      <c r="K8" s="40">
        <v>36816295.43</v>
      </c>
      <c r="L8" s="38"/>
      <c r="M8" s="38"/>
    </row>
    <row r="9" spans="1:13" s="128" customFormat="1" ht="21.95" customHeight="1" x14ac:dyDescent="0.5">
      <c r="B9" s="128" t="s">
        <v>156</v>
      </c>
      <c r="E9" s="40"/>
      <c r="F9" s="40"/>
      <c r="G9" s="40"/>
      <c r="H9" s="40"/>
      <c r="I9" s="40"/>
      <c r="J9" s="40"/>
      <c r="K9" s="40"/>
      <c r="L9" s="38"/>
      <c r="M9" s="38"/>
    </row>
    <row r="10" spans="1:13" s="128" customFormat="1" ht="21.95" customHeight="1" x14ac:dyDescent="0.5">
      <c r="C10" s="128" t="s">
        <v>94</v>
      </c>
      <c r="E10" s="40"/>
      <c r="F10" s="40"/>
      <c r="G10" s="40"/>
      <c r="H10" s="40"/>
      <c r="I10" s="40">
        <v>300681.18</v>
      </c>
      <c r="J10" s="40"/>
      <c r="K10" s="40">
        <v>9391963.0800000001</v>
      </c>
      <c r="L10" s="38"/>
      <c r="M10" s="38"/>
    </row>
    <row r="11" spans="1:13" s="128" customFormat="1" ht="21.95" customHeight="1" x14ac:dyDescent="0.5">
      <c r="C11" s="128" t="s">
        <v>95</v>
      </c>
      <c r="E11" s="40"/>
      <c r="F11" s="40"/>
      <c r="G11" s="40"/>
      <c r="H11" s="40"/>
      <c r="I11" s="40">
        <v>3676805.42</v>
      </c>
      <c r="J11" s="40"/>
      <c r="K11" s="40">
        <v>5720892.5</v>
      </c>
      <c r="L11" s="38"/>
      <c r="M11" s="38"/>
    </row>
    <row r="12" spans="1:13" s="128" customFormat="1" ht="21.95" customHeight="1" x14ac:dyDescent="0.5">
      <c r="C12" s="128" t="s">
        <v>96</v>
      </c>
      <c r="E12" s="40"/>
      <c r="F12" s="40"/>
      <c r="G12" s="40"/>
      <c r="H12" s="40"/>
      <c r="I12" s="43">
        <v>-220241.23</v>
      </c>
      <c r="J12" s="44"/>
      <c r="K12" s="43">
        <v>-109719.15</v>
      </c>
      <c r="L12" s="38"/>
      <c r="M12" s="38"/>
    </row>
    <row r="13" spans="1:13" s="128" customFormat="1" ht="21.95" customHeight="1" x14ac:dyDescent="0.5">
      <c r="C13" s="128" t="s">
        <v>165</v>
      </c>
      <c r="D13" s="127"/>
      <c r="E13" s="144"/>
      <c r="F13" s="144"/>
      <c r="G13" s="144"/>
      <c r="H13" s="144"/>
      <c r="I13" s="43">
        <v>-47658.04</v>
      </c>
      <c r="J13" s="145"/>
      <c r="K13" s="59">
        <v>0</v>
      </c>
      <c r="L13" s="38"/>
      <c r="M13" s="38"/>
    </row>
    <row r="14" spans="1:13" s="128" customFormat="1" ht="21.95" customHeight="1" x14ac:dyDescent="0.5">
      <c r="C14" s="128" t="s">
        <v>97</v>
      </c>
      <c r="E14" s="42"/>
      <c r="F14" s="40"/>
      <c r="G14" s="42"/>
      <c r="H14" s="40"/>
      <c r="I14" s="42">
        <v>4939492.37</v>
      </c>
      <c r="J14" s="40"/>
      <c r="K14" s="42">
        <v>5810779.8899999997</v>
      </c>
      <c r="L14" s="38"/>
      <c r="M14" s="38"/>
    </row>
    <row r="15" spans="1:13" s="128" customFormat="1" ht="21.95" customHeight="1" x14ac:dyDescent="0.5">
      <c r="C15" s="128" t="s">
        <v>164</v>
      </c>
      <c r="E15" s="42"/>
      <c r="F15" s="40"/>
      <c r="G15" s="42"/>
      <c r="H15" s="40"/>
      <c r="I15" s="42">
        <v>1399271.91</v>
      </c>
      <c r="J15" s="40"/>
      <c r="K15" s="42">
        <v>43932.62</v>
      </c>
      <c r="L15" s="38"/>
      <c r="M15" s="38"/>
    </row>
    <row r="16" spans="1:13" s="128" customFormat="1" ht="21.95" customHeight="1" x14ac:dyDescent="0.5">
      <c r="C16" s="128" t="s">
        <v>157</v>
      </c>
      <c r="E16" s="42"/>
      <c r="F16" s="40"/>
      <c r="G16" s="42"/>
      <c r="H16" s="40"/>
      <c r="I16" s="42">
        <v>334339.7</v>
      </c>
      <c r="J16" s="40"/>
      <c r="K16" s="59">
        <v>0</v>
      </c>
      <c r="L16" s="38"/>
      <c r="M16" s="38"/>
    </row>
    <row r="17" spans="2:14" s="128" customFormat="1" ht="21.95" customHeight="1" x14ac:dyDescent="0.5">
      <c r="C17" s="128" t="s">
        <v>98</v>
      </c>
      <c r="E17" s="42"/>
      <c r="F17" s="40"/>
      <c r="G17" s="42"/>
      <c r="H17" s="40"/>
      <c r="I17" s="42">
        <v>2949246.39</v>
      </c>
      <c r="J17" s="40"/>
      <c r="K17" s="42">
        <v>-2550225.59</v>
      </c>
      <c r="L17" s="38"/>
      <c r="M17" s="38"/>
    </row>
    <row r="18" spans="2:14" s="128" customFormat="1" ht="21.95" customHeight="1" x14ac:dyDescent="0.5">
      <c r="C18" s="128" t="s">
        <v>147</v>
      </c>
      <c r="E18" s="40"/>
      <c r="F18" s="40"/>
      <c r="G18" s="40"/>
      <c r="H18" s="40"/>
      <c r="I18" s="43"/>
      <c r="J18" s="44"/>
      <c r="K18" s="43"/>
      <c r="L18" s="38"/>
      <c r="M18" s="38"/>
    </row>
    <row r="19" spans="2:14" s="128" customFormat="1" ht="21.95" customHeight="1" x14ac:dyDescent="0.5">
      <c r="D19" s="128" t="s">
        <v>148</v>
      </c>
      <c r="E19" s="40"/>
      <c r="F19" s="40"/>
      <c r="G19" s="40"/>
      <c r="H19" s="40"/>
      <c r="I19" s="43">
        <v>579079.87</v>
      </c>
      <c r="J19" s="44"/>
      <c r="K19" s="43">
        <v>49890.59</v>
      </c>
      <c r="L19" s="38"/>
      <c r="M19" s="38"/>
    </row>
    <row r="20" spans="2:14" s="128" customFormat="1" ht="21.95" customHeight="1" x14ac:dyDescent="0.5">
      <c r="C20" s="128" t="s">
        <v>158</v>
      </c>
      <c r="E20" s="42"/>
      <c r="F20" s="40"/>
      <c r="G20" s="42"/>
      <c r="H20" s="40"/>
      <c r="I20" s="38">
        <v>1048503.18</v>
      </c>
      <c r="J20" s="38"/>
      <c r="K20" s="38">
        <v>1141144.74</v>
      </c>
      <c r="L20" s="38"/>
      <c r="M20" s="38"/>
    </row>
    <row r="21" spans="2:14" s="128" customFormat="1" ht="21.95" customHeight="1" x14ac:dyDescent="0.5">
      <c r="C21" s="128" t="s">
        <v>99</v>
      </c>
      <c r="E21" s="42"/>
      <c r="F21" s="40"/>
      <c r="G21" s="42"/>
      <c r="H21" s="40"/>
      <c r="I21" s="42">
        <v>-472320.89</v>
      </c>
      <c r="J21" s="38"/>
      <c r="K21" s="42">
        <v>343971.1</v>
      </c>
      <c r="L21" s="38"/>
      <c r="M21" s="38"/>
    </row>
    <row r="22" spans="2:14" s="128" customFormat="1" ht="21.95" customHeight="1" x14ac:dyDescent="0.5">
      <c r="C22" s="128" t="s">
        <v>159</v>
      </c>
      <c r="E22" s="42"/>
      <c r="F22" s="42"/>
      <c r="G22" s="42"/>
      <c r="H22" s="42"/>
      <c r="I22" s="42">
        <v>207000</v>
      </c>
      <c r="J22" s="42"/>
      <c r="K22" s="42">
        <v>49500</v>
      </c>
      <c r="L22" s="38"/>
      <c r="M22" s="38"/>
    </row>
    <row r="23" spans="2:14" s="128" customFormat="1" ht="21.95" customHeight="1" x14ac:dyDescent="0.5">
      <c r="C23" s="128" t="s">
        <v>160</v>
      </c>
      <c r="E23" s="42"/>
      <c r="F23" s="42"/>
      <c r="G23" s="42"/>
      <c r="H23" s="42"/>
      <c r="I23" s="42">
        <v>-1152181.3999999999</v>
      </c>
      <c r="J23" s="42"/>
      <c r="K23" s="42">
        <v>1592573.87</v>
      </c>
      <c r="L23" s="38"/>
      <c r="M23" s="38"/>
    </row>
    <row r="24" spans="2:14" s="128" customFormat="1" ht="21.95" customHeight="1" x14ac:dyDescent="0.5">
      <c r="C24" s="128" t="s">
        <v>161</v>
      </c>
      <c r="E24" s="42"/>
      <c r="F24" s="42"/>
      <c r="G24" s="42"/>
      <c r="H24" s="42"/>
      <c r="I24" s="42">
        <v>-28990202.149999999</v>
      </c>
      <c r="J24" s="42"/>
      <c r="K24" s="42">
        <v>10922265.07</v>
      </c>
      <c r="L24" s="38"/>
      <c r="M24" s="38"/>
    </row>
    <row r="25" spans="2:14" s="128" customFormat="1" ht="21.95" customHeight="1" x14ac:dyDescent="0.5">
      <c r="C25" s="128" t="s">
        <v>100</v>
      </c>
      <c r="E25" s="41"/>
      <c r="F25" s="40"/>
      <c r="G25" s="41"/>
      <c r="H25" s="40"/>
      <c r="I25" s="42">
        <v>-3815185.28</v>
      </c>
      <c r="J25" s="40"/>
      <c r="K25" s="42">
        <v>54950126.57</v>
      </c>
      <c r="L25" s="38"/>
      <c r="M25" s="38"/>
    </row>
    <row r="26" spans="2:14" s="128" customFormat="1" ht="21.95" customHeight="1" x14ac:dyDescent="0.5">
      <c r="C26" s="128" t="s">
        <v>101</v>
      </c>
      <c r="E26" s="42"/>
      <c r="F26" s="40"/>
      <c r="G26" s="42"/>
      <c r="H26" s="40"/>
      <c r="I26" s="42">
        <v>-19951904.59</v>
      </c>
      <c r="J26" s="40"/>
      <c r="K26" s="42">
        <v>44723859.829999998</v>
      </c>
      <c r="L26" s="38"/>
      <c r="M26" s="132"/>
      <c r="N26" s="47"/>
    </row>
    <row r="27" spans="2:14" ht="21.95" customHeight="1" x14ac:dyDescent="0.5">
      <c r="C27" s="128" t="s">
        <v>102</v>
      </c>
      <c r="D27" s="128"/>
      <c r="E27" s="42"/>
      <c r="F27" s="40"/>
      <c r="G27" s="42"/>
      <c r="H27" s="40"/>
      <c r="I27" s="42">
        <v>375837.32</v>
      </c>
      <c r="J27" s="40"/>
      <c r="K27" s="42">
        <v>453506.14</v>
      </c>
      <c r="N27" s="37"/>
    </row>
    <row r="28" spans="2:14" ht="21.95" customHeight="1" x14ac:dyDescent="0.5">
      <c r="C28" s="128" t="s">
        <v>103</v>
      </c>
      <c r="D28" s="128"/>
      <c r="E28" s="42"/>
      <c r="F28" s="40"/>
      <c r="G28" s="42"/>
      <c r="H28" s="40"/>
      <c r="I28" s="42">
        <v>294374.2</v>
      </c>
      <c r="J28" s="40"/>
      <c r="K28" s="42">
        <v>210091.99</v>
      </c>
      <c r="N28" s="37"/>
    </row>
    <row r="29" spans="2:14" ht="21.95" customHeight="1" x14ac:dyDescent="0.5">
      <c r="C29" s="128" t="s">
        <v>104</v>
      </c>
      <c r="D29" s="128"/>
      <c r="E29" s="42"/>
      <c r="F29" s="40"/>
      <c r="G29" s="42"/>
      <c r="H29" s="40"/>
      <c r="I29" s="42">
        <v>2040202.21</v>
      </c>
      <c r="J29" s="40"/>
      <c r="K29" s="42">
        <v>-4393360.75</v>
      </c>
      <c r="N29" s="37"/>
    </row>
    <row r="30" spans="2:14" s="128" customFormat="1" ht="21.95" customHeight="1" x14ac:dyDescent="0.5">
      <c r="B30" s="128" t="s">
        <v>105</v>
      </c>
      <c r="E30" s="40"/>
      <c r="F30" s="40"/>
      <c r="G30" s="40"/>
      <c r="H30" s="40"/>
      <c r="I30" s="52">
        <f>SUM(I8:I29)</f>
        <v>-62799455.019999996</v>
      </c>
      <c r="J30" s="40"/>
      <c r="K30" s="52">
        <f>SUM(K8:K29)</f>
        <v>165167487.93000001</v>
      </c>
      <c r="L30" s="38"/>
      <c r="M30" s="38"/>
    </row>
    <row r="31" spans="2:14" s="128" customFormat="1" ht="21.95" customHeight="1" x14ac:dyDescent="0.5">
      <c r="E31" s="40"/>
      <c r="F31" s="40"/>
      <c r="G31" s="40"/>
      <c r="H31" s="40"/>
      <c r="I31" s="43"/>
      <c r="J31" s="40"/>
      <c r="K31" s="43"/>
      <c r="L31" s="38"/>
      <c r="M31" s="38"/>
    </row>
    <row r="32" spans="2:14" s="128" customFormat="1" ht="21.95" customHeight="1" x14ac:dyDescent="0.5">
      <c r="E32" s="40"/>
      <c r="F32" s="40"/>
      <c r="G32" s="40"/>
      <c r="H32" s="40"/>
      <c r="I32" s="43"/>
      <c r="J32" s="40"/>
      <c r="K32" s="43"/>
      <c r="L32" s="38"/>
      <c r="M32" s="38"/>
    </row>
    <row r="33" spans="1:256" s="128" customFormat="1" ht="21.95" customHeight="1" x14ac:dyDescent="0.5">
      <c r="E33" s="40"/>
      <c r="F33" s="40"/>
      <c r="G33" s="40"/>
      <c r="H33" s="40"/>
      <c r="I33" s="43"/>
      <c r="J33" s="40"/>
      <c r="K33" s="43"/>
      <c r="L33" s="38"/>
      <c r="M33" s="38"/>
    </row>
    <row r="34" spans="1:256" ht="23.1" customHeight="1" x14ac:dyDescent="0.5">
      <c r="A34" s="149" t="s">
        <v>150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36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  <c r="CG34" s="125"/>
      <c r="CH34" s="125"/>
      <c r="CI34" s="125"/>
      <c r="CJ34" s="125"/>
      <c r="CK34" s="125"/>
      <c r="CL34" s="125"/>
      <c r="CM34" s="125"/>
      <c r="CN34" s="125"/>
      <c r="CO34" s="125"/>
      <c r="CP34" s="125"/>
      <c r="CQ34" s="125"/>
      <c r="CR34" s="125"/>
      <c r="CS34" s="125"/>
      <c r="CT34" s="125"/>
      <c r="CU34" s="125"/>
      <c r="CV34" s="125"/>
      <c r="CW34" s="125"/>
      <c r="CX34" s="125"/>
      <c r="CY34" s="125"/>
      <c r="CZ34" s="125"/>
      <c r="DA34" s="125"/>
      <c r="DB34" s="125"/>
      <c r="DC34" s="125"/>
      <c r="DD34" s="125"/>
      <c r="DE34" s="125"/>
      <c r="DF34" s="125"/>
      <c r="DG34" s="125"/>
      <c r="DH34" s="125"/>
      <c r="DI34" s="125"/>
      <c r="DJ34" s="125"/>
      <c r="DK34" s="125"/>
      <c r="DL34" s="125"/>
      <c r="DM34" s="125"/>
      <c r="DN34" s="125"/>
      <c r="DO34" s="125"/>
      <c r="DP34" s="125"/>
      <c r="DQ34" s="125"/>
      <c r="DR34" s="125"/>
      <c r="DS34" s="125"/>
      <c r="DT34" s="125"/>
      <c r="DU34" s="125"/>
      <c r="DV34" s="125"/>
      <c r="DW34" s="125"/>
      <c r="DX34" s="125"/>
      <c r="DY34" s="125"/>
      <c r="DZ34" s="125"/>
      <c r="EA34" s="125"/>
      <c r="EB34" s="125"/>
      <c r="EC34" s="125"/>
      <c r="ED34" s="125"/>
      <c r="EE34" s="125"/>
      <c r="EF34" s="125"/>
      <c r="EG34" s="125"/>
      <c r="EH34" s="125"/>
      <c r="EI34" s="125"/>
      <c r="EJ34" s="125"/>
      <c r="EK34" s="125"/>
      <c r="EL34" s="125"/>
      <c r="EM34" s="125"/>
      <c r="EN34" s="125"/>
      <c r="EO34" s="125"/>
      <c r="EP34" s="125"/>
      <c r="EQ34" s="125"/>
      <c r="ER34" s="125"/>
      <c r="ES34" s="125"/>
      <c r="ET34" s="125"/>
      <c r="EU34" s="125"/>
      <c r="EV34" s="125"/>
      <c r="EW34" s="125"/>
      <c r="EX34" s="125"/>
      <c r="EY34" s="125"/>
      <c r="EZ34" s="125"/>
      <c r="FA34" s="125"/>
      <c r="FB34" s="125"/>
      <c r="FC34" s="125"/>
      <c r="FD34" s="125"/>
      <c r="FE34" s="125"/>
      <c r="FF34" s="125"/>
      <c r="FG34" s="125"/>
      <c r="FH34" s="125"/>
      <c r="FI34" s="125"/>
      <c r="FJ34" s="125"/>
      <c r="FK34" s="125"/>
      <c r="FL34" s="125"/>
      <c r="FM34" s="125"/>
      <c r="FN34" s="125"/>
      <c r="FO34" s="125"/>
      <c r="FP34" s="125"/>
      <c r="FQ34" s="125"/>
      <c r="FR34" s="125"/>
      <c r="FS34" s="125"/>
      <c r="FT34" s="125"/>
      <c r="FU34" s="125"/>
      <c r="FV34" s="125"/>
      <c r="FW34" s="125"/>
      <c r="FX34" s="125"/>
      <c r="FY34" s="125"/>
      <c r="FZ34" s="125"/>
      <c r="GA34" s="125"/>
      <c r="GB34" s="125"/>
      <c r="GC34" s="125"/>
      <c r="GD34" s="125"/>
      <c r="GE34" s="125"/>
      <c r="GF34" s="125"/>
      <c r="GG34" s="125"/>
      <c r="GH34" s="125"/>
      <c r="GI34" s="125"/>
      <c r="GJ34" s="125"/>
      <c r="GK34" s="125"/>
      <c r="GL34" s="125"/>
      <c r="GM34" s="125"/>
      <c r="GN34" s="125"/>
      <c r="GO34" s="125"/>
      <c r="GP34" s="125"/>
      <c r="GQ34" s="125"/>
      <c r="GR34" s="125"/>
      <c r="GS34" s="125"/>
      <c r="GT34" s="125"/>
      <c r="GU34" s="125"/>
      <c r="GV34" s="125"/>
      <c r="GW34" s="125"/>
      <c r="GX34" s="125"/>
      <c r="GY34" s="125"/>
      <c r="GZ34" s="125"/>
      <c r="HA34" s="125"/>
      <c r="HB34" s="125"/>
      <c r="HC34" s="125"/>
      <c r="HD34" s="125"/>
      <c r="HE34" s="125"/>
      <c r="HF34" s="125"/>
      <c r="HG34" s="125"/>
      <c r="HH34" s="125"/>
      <c r="HI34" s="125"/>
      <c r="HJ34" s="125"/>
      <c r="HK34" s="125"/>
      <c r="HL34" s="125"/>
      <c r="HM34" s="125"/>
      <c r="HN34" s="125"/>
      <c r="HO34" s="125"/>
      <c r="HP34" s="125"/>
      <c r="HQ34" s="125"/>
      <c r="HR34" s="125"/>
      <c r="HS34" s="125"/>
      <c r="HT34" s="125"/>
      <c r="HU34" s="125"/>
      <c r="HV34" s="125"/>
      <c r="HW34" s="125"/>
      <c r="HX34" s="125"/>
      <c r="HY34" s="125"/>
      <c r="HZ34" s="125"/>
      <c r="IA34" s="125"/>
      <c r="IB34" s="125"/>
      <c r="IC34" s="125"/>
      <c r="ID34" s="125"/>
      <c r="IE34" s="125"/>
      <c r="IF34" s="125"/>
      <c r="IG34" s="125"/>
      <c r="IH34" s="125"/>
      <c r="II34" s="125"/>
      <c r="IJ34" s="125"/>
      <c r="IK34" s="125"/>
      <c r="IL34" s="125"/>
      <c r="IM34" s="125"/>
      <c r="IN34" s="125"/>
      <c r="IO34" s="125"/>
      <c r="IP34" s="125"/>
      <c r="IQ34" s="125"/>
      <c r="IR34" s="125"/>
      <c r="IS34" s="125"/>
      <c r="IT34" s="125"/>
      <c r="IU34" s="125"/>
      <c r="IV34" s="125"/>
    </row>
    <row r="35" spans="1:256" ht="23.1" customHeight="1" x14ac:dyDescent="0.5">
      <c r="A35" s="150" t="str">
        <f>'Cash flow '!A2</f>
        <v>BANGKOK ASSET INTERGROUP PUBLIC COMPANY LIMITED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</row>
    <row r="36" spans="1:256" ht="23.1" customHeight="1" x14ac:dyDescent="0.5">
      <c r="A36" s="151" t="s">
        <v>107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</row>
    <row r="37" spans="1:256" ht="23.1" customHeight="1" x14ac:dyDescent="0.5">
      <c r="A37" s="150" t="s">
        <v>54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</row>
    <row r="38" spans="1:256" s="134" customFormat="1" ht="21" customHeight="1" x14ac:dyDescent="0.5">
      <c r="A38" s="128"/>
      <c r="B38" s="128"/>
      <c r="C38" s="128"/>
      <c r="D38" s="128"/>
      <c r="E38" s="129"/>
      <c r="F38" s="129"/>
      <c r="G38" s="129"/>
      <c r="H38" s="133"/>
      <c r="I38" s="148" t="s">
        <v>4</v>
      </c>
      <c r="J38" s="148"/>
      <c r="K38" s="148"/>
      <c r="L38" s="38"/>
      <c r="M38" s="3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8"/>
      <c r="DD38" s="128"/>
      <c r="DE38" s="128"/>
      <c r="DF38" s="128"/>
      <c r="DG38" s="128"/>
      <c r="DH38" s="128"/>
      <c r="DI38" s="128"/>
      <c r="DJ38" s="128"/>
      <c r="DK38" s="128"/>
      <c r="DL38" s="128"/>
      <c r="DM38" s="128"/>
      <c r="DN38" s="128"/>
      <c r="DO38" s="128"/>
      <c r="DP38" s="128"/>
      <c r="DQ38" s="128"/>
      <c r="DR38" s="128"/>
      <c r="DS38" s="128"/>
      <c r="DT38" s="128"/>
      <c r="DU38" s="128"/>
      <c r="DV38" s="128"/>
      <c r="DW38" s="128"/>
      <c r="DX38" s="128"/>
      <c r="DY38" s="128"/>
      <c r="DZ38" s="128"/>
      <c r="EA38" s="128"/>
      <c r="EB38" s="128"/>
      <c r="EC38" s="128"/>
      <c r="ED38" s="128"/>
      <c r="EE38" s="128"/>
      <c r="EF38" s="128"/>
      <c r="EG38" s="128"/>
      <c r="EH38" s="128"/>
      <c r="EI38" s="128"/>
      <c r="EJ38" s="128"/>
      <c r="EK38" s="128"/>
      <c r="EL38" s="128"/>
      <c r="EM38" s="128"/>
      <c r="EN38" s="128"/>
      <c r="EO38" s="128"/>
      <c r="EP38" s="128"/>
      <c r="EQ38" s="128"/>
      <c r="ER38" s="128"/>
      <c r="ES38" s="128"/>
      <c r="ET38" s="128"/>
      <c r="EU38" s="128"/>
      <c r="EV38" s="128"/>
      <c r="EW38" s="128"/>
      <c r="EX38" s="128"/>
      <c r="EY38" s="128"/>
      <c r="EZ38" s="128"/>
      <c r="FA38" s="128"/>
      <c r="FB38" s="128"/>
      <c r="FC38" s="128"/>
      <c r="FD38" s="128"/>
      <c r="FE38" s="128"/>
      <c r="FF38" s="128"/>
      <c r="FG38" s="128"/>
      <c r="FH38" s="128"/>
      <c r="FI38" s="128"/>
      <c r="FJ38" s="128"/>
      <c r="FK38" s="128"/>
      <c r="FL38" s="128"/>
      <c r="FM38" s="128"/>
      <c r="FN38" s="128"/>
      <c r="FO38" s="128"/>
      <c r="FP38" s="128"/>
      <c r="FQ38" s="128"/>
      <c r="FR38" s="128"/>
      <c r="FS38" s="128"/>
      <c r="FT38" s="128"/>
      <c r="FU38" s="128"/>
      <c r="FV38" s="128"/>
      <c r="FW38" s="128"/>
      <c r="FX38" s="128"/>
      <c r="FY38" s="128"/>
      <c r="FZ38" s="128"/>
      <c r="GA38" s="128"/>
      <c r="GB38" s="128"/>
      <c r="GC38" s="128"/>
      <c r="GD38" s="128"/>
      <c r="GE38" s="128"/>
      <c r="GF38" s="128"/>
      <c r="GG38" s="128"/>
      <c r="GH38" s="128"/>
      <c r="GI38" s="128"/>
      <c r="GJ38" s="128"/>
      <c r="GK38" s="128"/>
      <c r="GL38" s="128"/>
      <c r="GM38" s="128"/>
      <c r="GN38" s="128"/>
      <c r="GO38" s="128"/>
      <c r="GP38" s="128"/>
      <c r="GQ38" s="128"/>
      <c r="GR38" s="128"/>
      <c r="GS38" s="128"/>
      <c r="GT38" s="128"/>
      <c r="GU38" s="128"/>
      <c r="GV38" s="128"/>
      <c r="GW38" s="128"/>
      <c r="GX38" s="128"/>
      <c r="GY38" s="128"/>
      <c r="GZ38" s="128"/>
      <c r="HA38" s="128"/>
      <c r="HB38" s="128"/>
      <c r="HC38" s="128"/>
      <c r="HD38" s="128"/>
      <c r="HE38" s="128"/>
      <c r="HF38" s="128"/>
      <c r="HG38" s="128"/>
      <c r="HH38" s="128"/>
      <c r="HI38" s="128"/>
      <c r="HJ38" s="128"/>
      <c r="HK38" s="128"/>
      <c r="HL38" s="128"/>
      <c r="HM38" s="128"/>
      <c r="HN38" s="128"/>
      <c r="HO38" s="128"/>
      <c r="HP38" s="128"/>
      <c r="HQ38" s="128"/>
      <c r="HR38" s="128"/>
      <c r="HS38" s="128"/>
      <c r="HT38" s="128"/>
      <c r="HU38" s="128"/>
      <c r="HV38" s="128"/>
      <c r="HW38" s="128"/>
      <c r="HX38" s="128"/>
      <c r="HY38" s="128"/>
      <c r="HZ38" s="128"/>
      <c r="IA38" s="128"/>
      <c r="IB38" s="128"/>
      <c r="IC38" s="128"/>
      <c r="ID38" s="128"/>
      <c r="IE38" s="128"/>
      <c r="IF38" s="128"/>
      <c r="IG38" s="128"/>
      <c r="IH38" s="128"/>
      <c r="II38" s="128"/>
      <c r="IJ38" s="128"/>
      <c r="IK38" s="128"/>
      <c r="IL38" s="128"/>
      <c r="IM38" s="128"/>
      <c r="IN38" s="128"/>
      <c r="IO38" s="128"/>
      <c r="IP38" s="128"/>
      <c r="IQ38" s="128"/>
      <c r="IR38" s="128"/>
      <c r="IS38" s="128"/>
      <c r="IT38" s="128"/>
      <c r="IU38" s="128"/>
      <c r="IV38" s="128"/>
    </row>
    <row r="39" spans="1:256" s="128" customFormat="1" ht="21" customHeight="1" x14ac:dyDescent="0.5">
      <c r="A39" s="134"/>
      <c r="B39" s="134"/>
      <c r="C39" s="134"/>
      <c r="D39" s="134"/>
      <c r="E39" s="135"/>
      <c r="F39" s="134"/>
      <c r="G39" s="135"/>
      <c r="H39" s="134"/>
      <c r="I39" s="130">
        <v>2025</v>
      </c>
      <c r="J39" s="131"/>
      <c r="K39" s="130">
        <v>2024</v>
      </c>
      <c r="L39" s="48"/>
      <c r="M39" s="48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  <c r="DC39" s="134"/>
      <c r="DD39" s="134"/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  <c r="DU39" s="134"/>
      <c r="DV39" s="134"/>
      <c r="DW39" s="134"/>
      <c r="DX39" s="134"/>
      <c r="DY39" s="134"/>
      <c r="DZ39" s="134"/>
      <c r="EA39" s="134"/>
      <c r="EB39" s="134"/>
      <c r="EC39" s="134"/>
      <c r="ED39" s="134"/>
      <c r="EE39" s="134"/>
      <c r="EF39" s="134"/>
      <c r="EG39" s="134"/>
      <c r="EH39" s="134"/>
      <c r="EI39" s="134"/>
      <c r="EJ39" s="134"/>
      <c r="EK39" s="134"/>
      <c r="EL39" s="134"/>
      <c r="EM39" s="134"/>
      <c r="EN39" s="134"/>
      <c r="EO39" s="134"/>
      <c r="EP39" s="134"/>
      <c r="EQ39" s="134"/>
      <c r="ER39" s="134"/>
      <c r="ES39" s="134"/>
      <c r="ET39" s="134"/>
      <c r="EU39" s="134"/>
      <c r="EV39" s="134"/>
      <c r="EW39" s="134"/>
      <c r="EX39" s="134"/>
      <c r="EY39" s="134"/>
      <c r="EZ39" s="134"/>
      <c r="FA39" s="134"/>
      <c r="FB39" s="134"/>
      <c r="FC39" s="134"/>
      <c r="FD39" s="134"/>
      <c r="FE39" s="134"/>
      <c r="FF39" s="134"/>
      <c r="FG39" s="134"/>
      <c r="FH39" s="134"/>
      <c r="FI39" s="134"/>
      <c r="FJ39" s="134"/>
      <c r="FK39" s="134"/>
      <c r="FL39" s="134"/>
      <c r="FM39" s="134"/>
      <c r="FN39" s="134"/>
      <c r="FO39" s="134"/>
      <c r="FP39" s="134"/>
      <c r="FQ39" s="134"/>
      <c r="FR39" s="134"/>
      <c r="FS39" s="134"/>
      <c r="FT39" s="134"/>
      <c r="FU39" s="134"/>
      <c r="FV39" s="134"/>
      <c r="FW39" s="134"/>
      <c r="FX39" s="134"/>
      <c r="FY39" s="134"/>
      <c r="FZ39" s="134"/>
      <c r="GA39" s="134"/>
      <c r="GB39" s="134"/>
      <c r="GC39" s="134"/>
      <c r="GD39" s="134"/>
      <c r="GE39" s="134"/>
      <c r="GF39" s="134"/>
      <c r="GG39" s="134"/>
      <c r="GH39" s="134"/>
      <c r="GI39" s="134"/>
      <c r="GJ39" s="134"/>
      <c r="GK39" s="134"/>
      <c r="GL39" s="134"/>
      <c r="GM39" s="134"/>
      <c r="GN39" s="134"/>
      <c r="GO39" s="134"/>
      <c r="GP39" s="134"/>
      <c r="GQ39" s="134"/>
      <c r="GR39" s="134"/>
      <c r="GS39" s="134"/>
      <c r="GT39" s="134"/>
      <c r="GU39" s="134"/>
      <c r="GV39" s="134"/>
      <c r="GW39" s="134"/>
      <c r="GX39" s="134"/>
      <c r="GY39" s="134"/>
      <c r="GZ39" s="134"/>
      <c r="HA39" s="134"/>
      <c r="HB39" s="134"/>
      <c r="HC39" s="134"/>
      <c r="HD39" s="134"/>
      <c r="HE39" s="134"/>
      <c r="HF39" s="134"/>
      <c r="HG39" s="134"/>
      <c r="HH39" s="134"/>
      <c r="HI39" s="134"/>
      <c r="HJ39" s="134"/>
      <c r="HK39" s="134"/>
      <c r="HL39" s="134"/>
      <c r="HM39" s="134"/>
      <c r="HN39" s="134"/>
      <c r="HO39" s="134"/>
      <c r="HP39" s="134"/>
      <c r="HQ39" s="134"/>
      <c r="HR39" s="134"/>
      <c r="HS39" s="134"/>
      <c r="HT39" s="134"/>
      <c r="HU39" s="134"/>
      <c r="HV39" s="134"/>
      <c r="HW39" s="134"/>
      <c r="HX39" s="134"/>
      <c r="HY39" s="134"/>
      <c r="HZ39" s="134"/>
      <c r="IA39" s="134"/>
      <c r="IB39" s="134"/>
      <c r="IC39" s="134"/>
      <c r="ID39" s="134"/>
      <c r="IE39" s="134"/>
      <c r="IF39" s="134"/>
      <c r="IG39" s="134"/>
      <c r="IH39" s="134"/>
      <c r="II39" s="134"/>
      <c r="IJ39" s="134"/>
      <c r="IK39" s="134"/>
      <c r="IL39" s="134"/>
      <c r="IM39" s="134"/>
      <c r="IN39" s="134"/>
      <c r="IO39" s="134"/>
      <c r="IP39" s="134"/>
      <c r="IQ39" s="134"/>
      <c r="IR39" s="134"/>
      <c r="IS39" s="134"/>
      <c r="IT39" s="134"/>
      <c r="IU39" s="134"/>
      <c r="IV39" s="134"/>
    </row>
    <row r="40" spans="1:256" s="128" customFormat="1" ht="21" customHeight="1" x14ac:dyDescent="0.5">
      <c r="C40" s="128" t="s">
        <v>108</v>
      </c>
      <c r="E40" s="42"/>
      <c r="F40" s="40"/>
      <c r="G40" s="42"/>
      <c r="H40" s="51"/>
      <c r="I40" s="42">
        <v>-4881383.3</v>
      </c>
      <c r="J40" s="51"/>
      <c r="K40" s="42">
        <v>-6528169.3700000001</v>
      </c>
      <c r="L40" s="38"/>
      <c r="M40" s="38"/>
    </row>
    <row r="41" spans="1:256" s="128" customFormat="1" ht="21" customHeight="1" x14ac:dyDescent="0.5">
      <c r="C41" s="128" t="s">
        <v>109</v>
      </c>
      <c r="E41" s="42"/>
      <c r="F41" s="40"/>
      <c r="G41" s="49"/>
      <c r="H41" s="51"/>
      <c r="I41" s="42">
        <v>226326.21</v>
      </c>
      <c r="J41" s="51"/>
      <c r="K41" s="42">
        <v>106620.38</v>
      </c>
      <c r="L41" s="38"/>
      <c r="M41" s="38"/>
    </row>
    <row r="42" spans="1:256" s="128" customFormat="1" ht="21" customHeight="1" x14ac:dyDescent="0.5">
      <c r="C42" s="128" t="s">
        <v>110</v>
      </c>
      <c r="E42" s="42"/>
      <c r="F42" s="40"/>
      <c r="G42" s="49"/>
      <c r="H42" s="51"/>
      <c r="I42" s="42">
        <v>-78823.520000000004</v>
      </c>
      <c r="J42" s="51"/>
      <c r="K42" s="42">
        <v>-371471.98</v>
      </c>
      <c r="L42" s="38"/>
      <c r="M42" s="38"/>
    </row>
    <row r="43" spans="1:256" s="128" customFormat="1" ht="21" customHeight="1" x14ac:dyDescent="0.5">
      <c r="C43" s="128" t="s">
        <v>111</v>
      </c>
      <c r="E43" s="42"/>
      <c r="F43" s="40"/>
      <c r="G43" s="49"/>
      <c r="H43" s="51"/>
      <c r="I43" s="42">
        <v>-74161.2</v>
      </c>
      <c r="J43" s="51"/>
      <c r="K43" s="146">
        <v>0</v>
      </c>
      <c r="L43" s="38"/>
      <c r="M43" s="38"/>
    </row>
    <row r="44" spans="1:256" s="128" customFormat="1" ht="21" customHeight="1" x14ac:dyDescent="0.5">
      <c r="D44" s="128" t="s">
        <v>112</v>
      </c>
      <c r="E44" s="40"/>
      <c r="F44" s="40"/>
      <c r="G44" s="40"/>
      <c r="H44" s="40"/>
      <c r="I44" s="52">
        <f>SUM(I30,I40:I43)</f>
        <v>-67607496.829999998</v>
      </c>
      <c r="J44" s="40"/>
      <c r="K44" s="52">
        <f>SUM(K30,K40:K43)</f>
        <v>158374466.96000001</v>
      </c>
      <c r="L44" s="38"/>
      <c r="M44" s="38"/>
    </row>
    <row r="45" spans="1:256" s="128" customFormat="1" ht="21" customHeight="1" x14ac:dyDescent="0.5">
      <c r="A45" s="128" t="s">
        <v>113</v>
      </c>
      <c r="E45" s="39"/>
      <c r="F45" s="39"/>
      <c r="G45" s="39"/>
      <c r="H45" s="39"/>
      <c r="I45" s="39"/>
      <c r="J45" s="39"/>
      <c r="K45" s="39"/>
      <c r="L45" s="38"/>
      <c r="M45" s="38"/>
    </row>
    <row r="46" spans="1:256" s="128" customFormat="1" ht="21" customHeight="1" x14ac:dyDescent="0.5">
      <c r="C46" s="128" t="s">
        <v>162</v>
      </c>
      <c r="E46" s="42"/>
      <c r="F46" s="42"/>
      <c r="G46" s="42"/>
      <c r="H46" s="42"/>
      <c r="I46" s="42">
        <v>-15000098.460000001</v>
      </c>
      <c r="J46" s="42"/>
      <c r="K46" s="42">
        <v>1829749.81</v>
      </c>
      <c r="L46" s="38"/>
      <c r="M46" s="38"/>
    </row>
    <row r="47" spans="1:256" s="128" customFormat="1" ht="21" customHeight="1" x14ac:dyDescent="0.5">
      <c r="C47" s="128" t="s">
        <v>114</v>
      </c>
      <c r="E47" s="42"/>
      <c r="F47" s="42"/>
      <c r="G47" s="42"/>
      <c r="H47" s="42"/>
      <c r="I47" s="42">
        <v>144933.79</v>
      </c>
      <c r="J47" s="42"/>
      <c r="K47" s="42">
        <v>93386.35</v>
      </c>
      <c r="L47" s="38"/>
      <c r="M47" s="38"/>
    </row>
    <row r="48" spans="1:256" s="128" customFormat="1" ht="21" customHeight="1" x14ac:dyDescent="0.5">
      <c r="C48" s="128" t="s">
        <v>163</v>
      </c>
      <c r="E48" s="42"/>
      <c r="F48" s="42"/>
      <c r="G48" s="42"/>
      <c r="H48" s="42"/>
      <c r="I48" s="42">
        <v>-985401.83</v>
      </c>
      <c r="J48" s="42"/>
      <c r="K48" s="42">
        <v>-1831246.77</v>
      </c>
      <c r="L48" s="38"/>
      <c r="M48" s="38"/>
    </row>
    <row r="49" spans="1:13" s="128" customFormat="1" ht="21" customHeight="1" x14ac:dyDescent="0.5">
      <c r="C49" s="128" t="s">
        <v>115</v>
      </c>
      <c r="E49" s="42"/>
      <c r="F49" s="42"/>
      <c r="G49" s="42"/>
      <c r="H49" s="42"/>
      <c r="I49" s="42">
        <v>-2536199.0699999998</v>
      </c>
      <c r="J49" s="42"/>
      <c r="K49" s="42">
        <v>-146637.85999999999</v>
      </c>
      <c r="L49" s="38"/>
      <c r="M49" s="38"/>
    </row>
    <row r="50" spans="1:13" s="128" customFormat="1" ht="21" customHeight="1" x14ac:dyDescent="0.5">
      <c r="A50" s="134"/>
      <c r="B50" s="134"/>
      <c r="D50" s="128" t="s">
        <v>116</v>
      </c>
      <c r="E50" s="43"/>
      <c r="F50" s="43"/>
      <c r="G50" s="43"/>
      <c r="H50" s="42"/>
      <c r="I50" s="52">
        <f>SUM(I46:I49)</f>
        <v>-18376765.57</v>
      </c>
      <c r="J50" s="42"/>
      <c r="K50" s="52">
        <f>SUM(K46:K49)</f>
        <v>-54748.469999999856</v>
      </c>
      <c r="L50" s="38"/>
      <c r="M50" s="38"/>
    </row>
    <row r="51" spans="1:13" s="128" customFormat="1" ht="21" customHeight="1" x14ac:dyDescent="0.5">
      <c r="A51" s="128" t="s">
        <v>117</v>
      </c>
      <c r="E51" s="40"/>
      <c r="F51" s="42"/>
      <c r="G51" s="40"/>
      <c r="H51" s="42"/>
      <c r="I51" s="40"/>
      <c r="J51" s="40"/>
      <c r="K51" s="40"/>
      <c r="L51" s="38"/>
      <c r="M51" s="38"/>
    </row>
    <row r="52" spans="1:13" s="128" customFormat="1" ht="21" customHeight="1" x14ac:dyDescent="0.5">
      <c r="C52" s="136" t="s">
        <v>118</v>
      </c>
      <c r="E52" s="40"/>
      <c r="F52" s="42"/>
      <c r="G52" s="40"/>
      <c r="H52" s="42"/>
      <c r="I52" s="42">
        <v>108000000</v>
      </c>
      <c r="J52" s="40"/>
      <c r="K52" s="59">
        <v>0</v>
      </c>
      <c r="L52" s="38"/>
      <c r="M52" s="38"/>
    </row>
    <row r="53" spans="1:13" s="128" customFormat="1" ht="21" customHeight="1" x14ac:dyDescent="0.5">
      <c r="C53" s="136" t="s">
        <v>169</v>
      </c>
      <c r="E53" s="40"/>
      <c r="F53" s="42"/>
      <c r="G53" s="40"/>
      <c r="H53" s="42"/>
      <c r="I53" s="42">
        <v>-1695162.12</v>
      </c>
      <c r="J53" s="40"/>
      <c r="K53" s="59">
        <v>0</v>
      </c>
      <c r="L53" s="38"/>
      <c r="M53" s="38"/>
    </row>
    <row r="54" spans="1:13" s="128" customFormat="1" ht="21" customHeight="1" x14ac:dyDescent="0.5">
      <c r="C54" s="128" t="s">
        <v>149</v>
      </c>
      <c r="E54" s="40"/>
      <c r="F54" s="42"/>
      <c r="G54" s="40"/>
      <c r="H54" s="42"/>
      <c r="I54" s="46"/>
      <c r="J54" s="40"/>
      <c r="K54" s="46"/>
      <c r="L54" s="38"/>
      <c r="M54" s="38"/>
    </row>
    <row r="55" spans="1:13" s="128" customFormat="1" ht="21" customHeight="1" x14ac:dyDescent="0.5">
      <c r="D55" s="128" t="s">
        <v>119</v>
      </c>
      <c r="E55" s="40"/>
      <c r="F55" s="42"/>
      <c r="G55" s="40"/>
      <c r="H55" s="42"/>
      <c r="I55" s="59">
        <v>0</v>
      </c>
      <c r="J55" s="40"/>
      <c r="K55" s="42">
        <v>-29977954.760000002</v>
      </c>
      <c r="L55" s="38"/>
      <c r="M55" s="38"/>
    </row>
    <row r="56" spans="1:13" s="128" customFormat="1" ht="21" customHeight="1" x14ac:dyDescent="0.5">
      <c r="C56" s="136" t="s">
        <v>120</v>
      </c>
      <c r="E56" s="42"/>
      <c r="F56" s="51"/>
      <c r="G56" s="42"/>
      <c r="H56" s="42"/>
      <c r="I56" s="42">
        <v>40000000</v>
      </c>
      <c r="J56" s="42"/>
      <c r="K56" s="59">
        <v>0</v>
      </c>
      <c r="L56" s="38"/>
      <c r="M56" s="38"/>
    </row>
    <row r="57" spans="1:13" s="128" customFormat="1" ht="21" customHeight="1" x14ac:dyDescent="0.5">
      <c r="C57" s="128" t="s">
        <v>121</v>
      </c>
      <c r="E57" s="42"/>
      <c r="F57" s="51"/>
      <c r="G57" s="40"/>
      <c r="H57" s="42"/>
      <c r="I57" s="42">
        <v>-36934783.630000003</v>
      </c>
      <c r="J57" s="42"/>
      <c r="K57" s="42">
        <v>-5717915.4000000004</v>
      </c>
      <c r="L57" s="38"/>
      <c r="M57" s="38"/>
    </row>
    <row r="58" spans="1:13" s="128" customFormat="1" ht="21" customHeight="1" x14ac:dyDescent="0.5">
      <c r="C58" s="136" t="s">
        <v>122</v>
      </c>
      <c r="E58" s="42"/>
      <c r="F58" s="51"/>
      <c r="G58" s="40"/>
      <c r="H58" s="42"/>
      <c r="I58" s="42">
        <v>-59000000</v>
      </c>
      <c r="J58" s="42"/>
      <c r="K58" s="59">
        <v>0</v>
      </c>
      <c r="L58" s="38"/>
      <c r="M58" s="38"/>
    </row>
    <row r="59" spans="1:13" s="128" customFormat="1" ht="21" customHeight="1" x14ac:dyDescent="0.5">
      <c r="C59" s="129" t="s">
        <v>123</v>
      </c>
      <c r="E59" s="42"/>
      <c r="F59" s="51"/>
      <c r="G59" s="42"/>
      <c r="H59" s="42"/>
      <c r="I59" s="42">
        <v>-3033305.45</v>
      </c>
      <c r="J59" s="42"/>
      <c r="K59" s="42">
        <v>-3667371.02</v>
      </c>
      <c r="L59" s="38"/>
      <c r="M59" s="38"/>
    </row>
    <row r="60" spans="1:13" s="128" customFormat="1" ht="21" customHeight="1" x14ac:dyDescent="0.5">
      <c r="C60" s="128" t="s">
        <v>124</v>
      </c>
      <c r="I60" s="43">
        <v>-3720910.39</v>
      </c>
      <c r="K60" s="43">
        <v>-5695114.0899999999</v>
      </c>
      <c r="L60" s="38"/>
      <c r="M60" s="38"/>
    </row>
    <row r="61" spans="1:13" s="128" customFormat="1" ht="21" customHeight="1" x14ac:dyDescent="0.5">
      <c r="C61" s="128" t="s">
        <v>85</v>
      </c>
      <c r="I61" s="50">
        <v>-12600000</v>
      </c>
      <c r="K61" s="50">
        <v>-33300000</v>
      </c>
      <c r="L61" s="38"/>
      <c r="M61" s="38"/>
    </row>
    <row r="62" spans="1:13" s="128" customFormat="1" ht="21" customHeight="1" x14ac:dyDescent="0.5">
      <c r="C62" s="129"/>
      <c r="D62" s="128" t="s">
        <v>125</v>
      </c>
      <c r="E62" s="43"/>
      <c r="F62" s="43"/>
      <c r="G62" s="43"/>
      <c r="H62" s="42"/>
      <c r="I62" s="42">
        <f>SUM(I52:I61)</f>
        <v>31015838.409999996</v>
      </c>
      <c r="J62" s="42"/>
      <c r="K62" s="42">
        <f>SUM(K52:K61)</f>
        <v>-78358355.270000011</v>
      </c>
      <c r="L62" s="38"/>
      <c r="M62" s="38"/>
    </row>
    <row r="63" spans="1:13" s="128" customFormat="1" ht="21" customHeight="1" x14ac:dyDescent="0.5">
      <c r="A63" s="128" t="s">
        <v>126</v>
      </c>
      <c r="C63" s="129"/>
      <c r="E63" s="43"/>
      <c r="F63" s="43"/>
      <c r="G63" s="43"/>
      <c r="H63" s="42"/>
      <c r="I63" s="53">
        <f>I62+I50+I44</f>
        <v>-54968423.990000002</v>
      </c>
      <c r="J63" s="42"/>
      <c r="K63" s="53">
        <f>K62+K50+K44</f>
        <v>79961363.219999999</v>
      </c>
      <c r="L63" s="38"/>
      <c r="M63" s="38"/>
    </row>
    <row r="64" spans="1:13" s="128" customFormat="1" ht="21" customHeight="1" x14ac:dyDescent="0.5">
      <c r="A64" s="128" t="s">
        <v>127</v>
      </c>
      <c r="E64" s="43"/>
      <c r="F64" s="43"/>
      <c r="G64" s="43"/>
      <c r="H64" s="42"/>
      <c r="I64" s="42">
        <f>K65</f>
        <v>98260346.450000003</v>
      </c>
      <c r="J64" s="42"/>
      <c r="K64" s="42">
        <v>18298983.23</v>
      </c>
      <c r="L64" s="38"/>
      <c r="M64" s="38"/>
    </row>
    <row r="65" spans="1:256" s="128" customFormat="1" ht="21" customHeight="1" thickBot="1" x14ac:dyDescent="0.55000000000000004">
      <c r="A65" s="128" t="s">
        <v>128</v>
      </c>
      <c r="E65" s="43"/>
      <c r="F65" s="43"/>
      <c r="G65" s="43"/>
      <c r="H65" s="42"/>
      <c r="I65" s="54">
        <f>I63+I64</f>
        <v>43291922.460000001</v>
      </c>
      <c r="J65" s="42"/>
      <c r="K65" s="54">
        <f>K63+K64</f>
        <v>98260346.450000003</v>
      </c>
      <c r="L65" s="38"/>
      <c r="M65" s="38"/>
    </row>
    <row r="66" spans="1:256" s="128" customFormat="1" ht="21" customHeight="1" thickTop="1" x14ac:dyDescent="0.5">
      <c r="E66" s="43"/>
      <c r="F66" s="43"/>
      <c r="G66" s="43"/>
      <c r="H66" s="42"/>
      <c r="I66" s="43"/>
      <c r="J66" s="42"/>
      <c r="K66" s="43"/>
      <c r="L66" s="38"/>
      <c r="M66" s="38"/>
    </row>
    <row r="67" spans="1:256" s="128" customFormat="1" ht="21" customHeight="1" x14ac:dyDescent="0.5">
      <c r="E67" s="43"/>
      <c r="F67" s="43"/>
      <c r="G67" s="43"/>
      <c r="H67" s="42"/>
      <c r="I67" s="43"/>
      <c r="J67" s="42"/>
      <c r="K67" s="43"/>
      <c r="L67" s="38"/>
      <c r="M67" s="38"/>
    </row>
    <row r="68" spans="1:256" ht="23.1" customHeight="1" x14ac:dyDescent="0.5">
      <c r="A68" s="149" t="s">
        <v>151</v>
      </c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36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  <c r="AJ68" s="125"/>
      <c r="AK68" s="125"/>
      <c r="AL68" s="125"/>
      <c r="AM68" s="125"/>
      <c r="AN68" s="125"/>
      <c r="AO68" s="125"/>
      <c r="AP68" s="125"/>
      <c r="AQ68" s="125"/>
      <c r="AR68" s="125"/>
      <c r="AS68" s="125"/>
      <c r="AT68" s="125"/>
      <c r="AU68" s="125"/>
      <c r="AV68" s="125"/>
      <c r="AW68" s="125"/>
      <c r="AX68" s="125"/>
      <c r="AY68" s="125"/>
      <c r="AZ68" s="125"/>
      <c r="BA68" s="125"/>
      <c r="BB68" s="125"/>
      <c r="BC68" s="125"/>
      <c r="BD68" s="125"/>
      <c r="BE68" s="125"/>
      <c r="BF68" s="125"/>
      <c r="BG68" s="125"/>
      <c r="BH68" s="125"/>
      <c r="BI68" s="125"/>
      <c r="BJ68" s="125"/>
      <c r="BK68" s="125"/>
      <c r="BL68" s="125"/>
      <c r="BM68" s="125"/>
      <c r="BN68" s="125"/>
      <c r="BO68" s="125"/>
      <c r="BP68" s="125"/>
      <c r="BQ68" s="125"/>
      <c r="BR68" s="125"/>
      <c r="BS68" s="125"/>
      <c r="BT68" s="125"/>
      <c r="BU68" s="125"/>
      <c r="BV68" s="125"/>
      <c r="BW68" s="125"/>
      <c r="BX68" s="125"/>
      <c r="BY68" s="125"/>
      <c r="BZ68" s="125"/>
      <c r="CA68" s="125"/>
      <c r="CB68" s="125"/>
      <c r="CC68" s="125"/>
      <c r="CD68" s="125"/>
      <c r="CE68" s="125"/>
      <c r="CF68" s="125"/>
      <c r="CG68" s="125"/>
      <c r="CH68" s="125"/>
      <c r="CI68" s="125"/>
      <c r="CJ68" s="125"/>
      <c r="CK68" s="125"/>
      <c r="CL68" s="125"/>
      <c r="CM68" s="125"/>
      <c r="CN68" s="125"/>
      <c r="CO68" s="125"/>
      <c r="CP68" s="125"/>
      <c r="CQ68" s="125"/>
      <c r="CR68" s="125"/>
      <c r="CS68" s="125"/>
      <c r="CT68" s="125"/>
      <c r="CU68" s="125"/>
      <c r="CV68" s="125"/>
      <c r="CW68" s="125"/>
      <c r="CX68" s="125"/>
      <c r="CY68" s="125"/>
      <c r="CZ68" s="125"/>
      <c r="DA68" s="125"/>
      <c r="DB68" s="125"/>
      <c r="DC68" s="125"/>
      <c r="DD68" s="125"/>
      <c r="DE68" s="125"/>
      <c r="DF68" s="125"/>
      <c r="DG68" s="125"/>
      <c r="DH68" s="125"/>
      <c r="DI68" s="125"/>
      <c r="DJ68" s="125"/>
      <c r="DK68" s="125"/>
      <c r="DL68" s="125"/>
      <c r="DM68" s="125"/>
      <c r="DN68" s="125"/>
      <c r="DO68" s="125"/>
      <c r="DP68" s="125"/>
      <c r="DQ68" s="125"/>
      <c r="DR68" s="125"/>
      <c r="DS68" s="125"/>
      <c r="DT68" s="125"/>
      <c r="DU68" s="125"/>
      <c r="DV68" s="125"/>
      <c r="DW68" s="125"/>
      <c r="DX68" s="125"/>
      <c r="DY68" s="125"/>
      <c r="DZ68" s="125"/>
      <c r="EA68" s="125"/>
      <c r="EB68" s="125"/>
      <c r="EC68" s="125"/>
      <c r="ED68" s="125"/>
      <c r="EE68" s="125"/>
      <c r="EF68" s="125"/>
      <c r="EG68" s="125"/>
      <c r="EH68" s="125"/>
      <c r="EI68" s="125"/>
      <c r="EJ68" s="125"/>
      <c r="EK68" s="125"/>
      <c r="EL68" s="125"/>
      <c r="EM68" s="125"/>
      <c r="EN68" s="125"/>
      <c r="EO68" s="125"/>
      <c r="EP68" s="125"/>
      <c r="EQ68" s="125"/>
      <c r="ER68" s="125"/>
      <c r="ES68" s="125"/>
      <c r="ET68" s="125"/>
      <c r="EU68" s="125"/>
      <c r="EV68" s="125"/>
      <c r="EW68" s="125"/>
      <c r="EX68" s="125"/>
      <c r="EY68" s="125"/>
      <c r="EZ68" s="125"/>
      <c r="FA68" s="125"/>
      <c r="FB68" s="125"/>
      <c r="FC68" s="125"/>
      <c r="FD68" s="125"/>
      <c r="FE68" s="125"/>
      <c r="FF68" s="125"/>
      <c r="FG68" s="125"/>
      <c r="FH68" s="125"/>
      <c r="FI68" s="125"/>
      <c r="FJ68" s="125"/>
      <c r="FK68" s="125"/>
      <c r="FL68" s="125"/>
      <c r="FM68" s="125"/>
      <c r="FN68" s="125"/>
      <c r="FO68" s="125"/>
      <c r="FP68" s="125"/>
      <c r="FQ68" s="125"/>
      <c r="FR68" s="125"/>
      <c r="FS68" s="125"/>
      <c r="FT68" s="125"/>
      <c r="FU68" s="125"/>
      <c r="FV68" s="125"/>
      <c r="FW68" s="125"/>
      <c r="FX68" s="125"/>
      <c r="FY68" s="125"/>
      <c r="FZ68" s="125"/>
      <c r="GA68" s="125"/>
      <c r="GB68" s="125"/>
      <c r="GC68" s="125"/>
      <c r="GD68" s="125"/>
      <c r="GE68" s="125"/>
      <c r="GF68" s="125"/>
      <c r="GG68" s="125"/>
      <c r="GH68" s="125"/>
      <c r="GI68" s="125"/>
      <c r="GJ68" s="125"/>
      <c r="GK68" s="125"/>
      <c r="GL68" s="125"/>
      <c r="GM68" s="125"/>
      <c r="GN68" s="125"/>
      <c r="GO68" s="125"/>
      <c r="GP68" s="125"/>
      <c r="GQ68" s="125"/>
      <c r="GR68" s="125"/>
      <c r="GS68" s="125"/>
      <c r="GT68" s="125"/>
      <c r="GU68" s="125"/>
      <c r="GV68" s="125"/>
      <c r="GW68" s="125"/>
      <c r="GX68" s="125"/>
      <c r="GY68" s="125"/>
      <c r="GZ68" s="125"/>
      <c r="HA68" s="125"/>
      <c r="HB68" s="125"/>
      <c r="HC68" s="125"/>
      <c r="HD68" s="125"/>
      <c r="HE68" s="125"/>
      <c r="HF68" s="125"/>
      <c r="HG68" s="125"/>
      <c r="HH68" s="125"/>
      <c r="HI68" s="125"/>
      <c r="HJ68" s="125"/>
      <c r="HK68" s="125"/>
      <c r="HL68" s="125"/>
      <c r="HM68" s="125"/>
      <c r="HN68" s="125"/>
      <c r="HO68" s="125"/>
      <c r="HP68" s="125"/>
      <c r="HQ68" s="125"/>
      <c r="HR68" s="125"/>
      <c r="HS68" s="125"/>
      <c r="HT68" s="125"/>
      <c r="HU68" s="125"/>
      <c r="HV68" s="125"/>
      <c r="HW68" s="125"/>
      <c r="HX68" s="125"/>
      <c r="HY68" s="125"/>
      <c r="HZ68" s="125"/>
      <c r="IA68" s="125"/>
      <c r="IB68" s="125"/>
      <c r="IC68" s="125"/>
      <c r="ID68" s="125"/>
      <c r="IE68" s="125"/>
      <c r="IF68" s="125"/>
      <c r="IG68" s="125"/>
      <c r="IH68" s="125"/>
      <c r="II68" s="125"/>
      <c r="IJ68" s="125"/>
      <c r="IK68" s="125"/>
      <c r="IL68" s="125"/>
      <c r="IM68" s="125"/>
      <c r="IN68" s="125"/>
      <c r="IO68" s="125"/>
      <c r="IP68" s="125"/>
      <c r="IQ68" s="125"/>
      <c r="IR68" s="125"/>
      <c r="IS68" s="125"/>
      <c r="IT68" s="125"/>
      <c r="IU68" s="125"/>
      <c r="IV68" s="125"/>
    </row>
    <row r="69" spans="1:256" ht="23.1" customHeight="1" x14ac:dyDescent="0.5">
      <c r="A69" s="150" t="str">
        <f>'Cash flow '!$A$35</f>
        <v>BANGKOK ASSET INTERGROUP PUBLIC COMPANY LIMITED</v>
      </c>
      <c r="B69" s="150"/>
      <c r="C69" s="150"/>
      <c r="D69" s="150"/>
      <c r="E69" s="150"/>
      <c r="F69" s="150"/>
      <c r="G69" s="150"/>
      <c r="H69" s="150"/>
      <c r="I69" s="150"/>
      <c r="J69" s="150"/>
      <c r="K69" s="150"/>
    </row>
    <row r="70" spans="1:256" ht="23.1" customHeight="1" x14ac:dyDescent="0.5">
      <c r="A70" s="151" t="s">
        <v>107</v>
      </c>
      <c r="B70" s="151"/>
      <c r="C70" s="151"/>
      <c r="D70" s="151"/>
      <c r="E70" s="151"/>
      <c r="F70" s="151"/>
      <c r="G70" s="151"/>
      <c r="H70" s="151"/>
      <c r="I70" s="151"/>
      <c r="J70" s="151"/>
      <c r="K70" s="151"/>
    </row>
    <row r="71" spans="1:256" ht="23.1" customHeight="1" x14ac:dyDescent="0.5">
      <c r="A71" s="150" t="s">
        <v>54</v>
      </c>
      <c r="B71" s="150"/>
      <c r="C71" s="150"/>
      <c r="D71" s="150"/>
      <c r="E71" s="150"/>
      <c r="F71" s="150"/>
      <c r="G71" s="150"/>
      <c r="H71" s="150"/>
      <c r="I71" s="150"/>
      <c r="J71" s="150"/>
      <c r="K71" s="150"/>
    </row>
    <row r="72" spans="1:256" ht="23.1" customHeight="1" x14ac:dyDescent="0.5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</row>
    <row r="73" spans="1:256" s="134" customFormat="1" ht="23.1" customHeight="1" x14ac:dyDescent="0.5">
      <c r="A73" s="128"/>
      <c r="B73" s="128"/>
      <c r="C73" s="128"/>
      <c r="D73" s="128"/>
      <c r="E73" s="129"/>
      <c r="F73" s="129"/>
      <c r="G73" s="129"/>
      <c r="H73" s="133"/>
      <c r="I73" s="148" t="s">
        <v>4</v>
      </c>
      <c r="J73" s="148"/>
      <c r="K73" s="148"/>
      <c r="L73" s="38"/>
      <c r="M73" s="3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8"/>
      <c r="BC73" s="128"/>
      <c r="BD73" s="128"/>
      <c r="BE73" s="128"/>
      <c r="BF73" s="128"/>
      <c r="BG73" s="128"/>
      <c r="BH73" s="128"/>
      <c r="BI73" s="128"/>
      <c r="BJ73" s="128"/>
      <c r="BK73" s="128"/>
      <c r="BL73" s="128"/>
      <c r="BM73" s="128"/>
      <c r="BN73" s="128"/>
      <c r="BO73" s="128"/>
      <c r="BP73" s="128"/>
      <c r="BQ73" s="128"/>
      <c r="BR73" s="128"/>
      <c r="BS73" s="128"/>
      <c r="BT73" s="128"/>
      <c r="BU73" s="128"/>
      <c r="BV73" s="128"/>
      <c r="BW73" s="128"/>
      <c r="BX73" s="128"/>
      <c r="BY73" s="128"/>
      <c r="BZ73" s="128"/>
      <c r="CA73" s="128"/>
      <c r="CB73" s="128"/>
      <c r="CC73" s="128"/>
      <c r="CD73" s="128"/>
      <c r="CE73" s="128"/>
      <c r="CF73" s="128"/>
      <c r="CG73" s="128"/>
      <c r="CH73" s="128"/>
      <c r="CI73" s="128"/>
      <c r="CJ73" s="128"/>
      <c r="CK73" s="128"/>
      <c r="CL73" s="128"/>
      <c r="CM73" s="128"/>
      <c r="CN73" s="128"/>
      <c r="CO73" s="128"/>
      <c r="CP73" s="128"/>
      <c r="CQ73" s="128"/>
      <c r="CR73" s="128"/>
      <c r="CS73" s="128"/>
      <c r="CT73" s="128"/>
      <c r="CU73" s="128"/>
      <c r="CV73" s="128"/>
      <c r="CW73" s="128"/>
      <c r="CX73" s="128"/>
      <c r="CY73" s="128"/>
      <c r="CZ73" s="128"/>
      <c r="DA73" s="128"/>
      <c r="DB73" s="128"/>
      <c r="DC73" s="128"/>
      <c r="DD73" s="128"/>
      <c r="DE73" s="128"/>
      <c r="DF73" s="128"/>
      <c r="DG73" s="128"/>
      <c r="DH73" s="128"/>
      <c r="DI73" s="128"/>
      <c r="DJ73" s="128"/>
      <c r="DK73" s="128"/>
      <c r="DL73" s="128"/>
      <c r="DM73" s="128"/>
      <c r="DN73" s="128"/>
      <c r="DO73" s="128"/>
      <c r="DP73" s="128"/>
      <c r="DQ73" s="128"/>
      <c r="DR73" s="128"/>
      <c r="DS73" s="128"/>
      <c r="DT73" s="128"/>
      <c r="DU73" s="128"/>
      <c r="DV73" s="128"/>
      <c r="DW73" s="128"/>
      <c r="DX73" s="128"/>
      <c r="DY73" s="128"/>
      <c r="DZ73" s="128"/>
      <c r="EA73" s="128"/>
      <c r="EB73" s="128"/>
      <c r="EC73" s="128"/>
      <c r="ED73" s="128"/>
      <c r="EE73" s="128"/>
      <c r="EF73" s="128"/>
      <c r="EG73" s="128"/>
      <c r="EH73" s="128"/>
      <c r="EI73" s="128"/>
      <c r="EJ73" s="128"/>
      <c r="EK73" s="128"/>
      <c r="EL73" s="128"/>
      <c r="EM73" s="128"/>
      <c r="EN73" s="128"/>
      <c r="EO73" s="128"/>
      <c r="EP73" s="128"/>
      <c r="EQ73" s="128"/>
      <c r="ER73" s="128"/>
      <c r="ES73" s="128"/>
      <c r="ET73" s="128"/>
      <c r="EU73" s="128"/>
      <c r="EV73" s="128"/>
      <c r="EW73" s="128"/>
      <c r="EX73" s="128"/>
      <c r="EY73" s="128"/>
      <c r="EZ73" s="128"/>
      <c r="FA73" s="128"/>
      <c r="FB73" s="128"/>
      <c r="FC73" s="128"/>
      <c r="FD73" s="128"/>
      <c r="FE73" s="128"/>
      <c r="FF73" s="128"/>
      <c r="FG73" s="128"/>
      <c r="FH73" s="128"/>
      <c r="FI73" s="128"/>
      <c r="FJ73" s="128"/>
      <c r="FK73" s="128"/>
      <c r="FL73" s="128"/>
      <c r="FM73" s="128"/>
      <c r="FN73" s="128"/>
      <c r="FO73" s="128"/>
      <c r="FP73" s="128"/>
      <c r="FQ73" s="128"/>
      <c r="FR73" s="128"/>
      <c r="FS73" s="128"/>
      <c r="FT73" s="128"/>
      <c r="FU73" s="128"/>
      <c r="FV73" s="128"/>
      <c r="FW73" s="128"/>
      <c r="FX73" s="128"/>
      <c r="FY73" s="128"/>
      <c r="FZ73" s="128"/>
      <c r="GA73" s="128"/>
      <c r="GB73" s="128"/>
      <c r="GC73" s="128"/>
      <c r="GD73" s="128"/>
      <c r="GE73" s="128"/>
      <c r="GF73" s="128"/>
      <c r="GG73" s="128"/>
      <c r="GH73" s="128"/>
      <c r="GI73" s="128"/>
      <c r="GJ73" s="128"/>
      <c r="GK73" s="128"/>
      <c r="GL73" s="128"/>
      <c r="GM73" s="128"/>
      <c r="GN73" s="128"/>
      <c r="GO73" s="128"/>
      <c r="GP73" s="128"/>
      <c r="GQ73" s="128"/>
      <c r="GR73" s="128"/>
      <c r="GS73" s="128"/>
      <c r="GT73" s="128"/>
      <c r="GU73" s="128"/>
      <c r="GV73" s="128"/>
      <c r="GW73" s="128"/>
      <c r="GX73" s="128"/>
      <c r="GY73" s="128"/>
      <c r="GZ73" s="128"/>
      <c r="HA73" s="128"/>
      <c r="HB73" s="128"/>
      <c r="HC73" s="128"/>
      <c r="HD73" s="128"/>
      <c r="HE73" s="128"/>
      <c r="HF73" s="128"/>
      <c r="HG73" s="128"/>
      <c r="HH73" s="128"/>
      <c r="HI73" s="128"/>
      <c r="HJ73" s="128"/>
      <c r="HK73" s="128"/>
      <c r="HL73" s="128"/>
      <c r="HM73" s="128"/>
      <c r="HN73" s="128"/>
      <c r="HO73" s="128"/>
      <c r="HP73" s="128"/>
      <c r="HQ73" s="128"/>
      <c r="HR73" s="128"/>
      <c r="HS73" s="128"/>
      <c r="HT73" s="128"/>
      <c r="HU73" s="128"/>
      <c r="HV73" s="128"/>
      <c r="HW73" s="128"/>
      <c r="HX73" s="128"/>
      <c r="HY73" s="128"/>
      <c r="HZ73" s="128"/>
      <c r="IA73" s="128"/>
      <c r="IB73" s="128"/>
      <c r="IC73" s="128"/>
      <c r="ID73" s="128"/>
      <c r="IE73" s="128"/>
      <c r="IF73" s="128"/>
      <c r="IG73" s="128"/>
      <c r="IH73" s="128"/>
      <c r="II73" s="128"/>
      <c r="IJ73" s="128"/>
      <c r="IK73" s="128"/>
      <c r="IL73" s="128"/>
      <c r="IM73" s="128"/>
      <c r="IN73" s="128"/>
      <c r="IO73" s="128"/>
      <c r="IP73" s="128"/>
      <c r="IQ73" s="128"/>
      <c r="IR73" s="128"/>
      <c r="IS73" s="128"/>
      <c r="IT73" s="128"/>
      <c r="IU73" s="128"/>
      <c r="IV73" s="128"/>
    </row>
    <row r="74" spans="1:256" s="128" customFormat="1" ht="23.1" customHeight="1" x14ac:dyDescent="0.5">
      <c r="A74" s="134"/>
      <c r="B74" s="134"/>
      <c r="C74" s="134"/>
      <c r="D74" s="134"/>
      <c r="E74" s="135"/>
      <c r="F74" s="134"/>
      <c r="G74" s="135"/>
      <c r="H74" s="134"/>
      <c r="I74" s="130">
        <v>2025</v>
      </c>
      <c r="J74" s="131"/>
      <c r="K74" s="130">
        <v>2024</v>
      </c>
      <c r="L74" s="48"/>
      <c r="M74" s="48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  <c r="BR74" s="134"/>
      <c r="BS74" s="134"/>
      <c r="BT74" s="134"/>
      <c r="BU74" s="134"/>
      <c r="BV74" s="134"/>
      <c r="BW74" s="134"/>
      <c r="BX74" s="134"/>
      <c r="BY74" s="134"/>
      <c r="BZ74" s="134"/>
      <c r="CA74" s="134"/>
      <c r="CB74" s="134"/>
      <c r="CC74" s="134"/>
      <c r="CD74" s="134"/>
      <c r="CE74" s="134"/>
      <c r="CF74" s="134"/>
      <c r="CG74" s="134"/>
      <c r="CH74" s="134"/>
      <c r="CI74" s="134"/>
      <c r="CJ74" s="134"/>
      <c r="CK74" s="134"/>
      <c r="CL74" s="134"/>
      <c r="CM74" s="134"/>
      <c r="CN74" s="134"/>
      <c r="CO74" s="134"/>
      <c r="CP74" s="134"/>
      <c r="CQ74" s="134"/>
      <c r="CR74" s="134"/>
      <c r="CS74" s="134"/>
      <c r="CT74" s="134"/>
      <c r="CU74" s="134"/>
      <c r="CV74" s="134"/>
      <c r="CW74" s="134"/>
      <c r="CX74" s="134"/>
      <c r="CY74" s="134"/>
      <c r="CZ74" s="134"/>
      <c r="DA74" s="134"/>
      <c r="DB74" s="134"/>
      <c r="DC74" s="134"/>
      <c r="DD74" s="134"/>
      <c r="DE74" s="134"/>
      <c r="DF74" s="134"/>
      <c r="DG74" s="134"/>
      <c r="DH74" s="134"/>
      <c r="DI74" s="134"/>
      <c r="DJ74" s="134"/>
      <c r="DK74" s="134"/>
      <c r="DL74" s="134"/>
      <c r="DM74" s="134"/>
      <c r="DN74" s="134"/>
      <c r="DO74" s="134"/>
      <c r="DP74" s="134"/>
      <c r="DQ74" s="134"/>
      <c r="DR74" s="134"/>
      <c r="DS74" s="134"/>
      <c r="DT74" s="134"/>
      <c r="DU74" s="134"/>
      <c r="DV74" s="134"/>
      <c r="DW74" s="134"/>
      <c r="DX74" s="134"/>
      <c r="DY74" s="134"/>
      <c r="DZ74" s="134"/>
      <c r="EA74" s="134"/>
      <c r="EB74" s="134"/>
      <c r="EC74" s="134"/>
      <c r="ED74" s="134"/>
      <c r="EE74" s="134"/>
      <c r="EF74" s="134"/>
      <c r="EG74" s="134"/>
      <c r="EH74" s="134"/>
      <c r="EI74" s="134"/>
      <c r="EJ74" s="134"/>
      <c r="EK74" s="134"/>
      <c r="EL74" s="134"/>
      <c r="EM74" s="134"/>
      <c r="EN74" s="134"/>
      <c r="EO74" s="134"/>
      <c r="EP74" s="134"/>
      <c r="EQ74" s="134"/>
      <c r="ER74" s="134"/>
      <c r="ES74" s="134"/>
      <c r="ET74" s="134"/>
      <c r="EU74" s="134"/>
      <c r="EV74" s="134"/>
      <c r="EW74" s="134"/>
      <c r="EX74" s="134"/>
      <c r="EY74" s="134"/>
      <c r="EZ74" s="134"/>
      <c r="FA74" s="134"/>
      <c r="FB74" s="134"/>
      <c r="FC74" s="134"/>
      <c r="FD74" s="134"/>
      <c r="FE74" s="134"/>
      <c r="FF74" s="134"/>
      <c r="FG74" s="134"/>
      <c r="FH74" s="134"/>
      <c r="FI74" s="134"/>
      <c r="FJ74" s="134"/>
      <c r="FK74" s="134"/>
      <c r="FL74" s="134"/>
      <c r="FM74" s="134"/>
      <c r="FN74" s="134"/>
      <c r="FO74" s="134"/>
      <c r="FP74" s="134"/>
      <c r="FQ74" s="134"/>
      <c r="FR74" s="134"/>
      <c r="FS74" s="134"/>
      <c r="FT74" s="134"/>
      <c r="FU74" s="134"/>
      <c r="FV74" s="134"/>
      <c r="FW74" s="134"/>
      <c r="FX74" s="134"/>
      <c r="FY74" s="134"/>
      <c r="FZ74" s="134"/>
      <c r="GA74" s="134"/>
      <c r="GB74" s="134"/>
      <c r="GC74" s="134"/>
      <c r="GD74" s="134"/>
      <c r="GE74" s="134"/>
      <c r="GF74" s="134"/>
      <c r="GG74" s="134"/>
      <c r="GH74" s="134"/>
      <c r="GI74" s="134"/>
      <c r="GJ74" s="134"/>
      <c r="GK74" s="134"/>
      <c r="GL74" s="134"/>
      <c r="GM74" s="134"/>
      <c r="GN74" s="134"/>
      <c r="GO74" s="134"/>
      <c r="GP74" s="134"/>
      <c r="GQ74" s="134"/>
      <c r="GR74" s="134"/>
      <c r="GS74" s="134"/>
      <c r="GT74" s="134"/>
      <c r="GU74" s="134"/>
      <c r="GV74" s="134"/>
      <c r="GW74" s="134"/>
      <c r="GX74" s="134"/>
      <c r="GY74" s="134"/>
      <c r="GZ74" s="134"/>
      <c r="HA74" s="134"/>
      <c r="HB74" s="134"/>
      <c r="HC74" s="134"/>
      <c r="HD74" s="134"/>
      <c r="HE74" s="134"/>
      <c r="HF74" s="134"/>
      <c r="HG74" s="134"/>
      <c r="HH74" s="134"/>
      <c r="HI74" s="134"/>
      <c r="HJ74" s="134"/>
      <c r="HK74" s="134"/>
      <c r="HL74" s="134"/>
      <c r="HM74" s="134"/>
      <c r="HN74" s="134"/>
      <c r="HO74" s="134"/>
      <c r="HP74" s="134"/>
      <c r="HQ74" s="134"/>
      <c r="HR74" s="134"/>
      <c r="HS74" s="134"/>
      <c r="HT74" s="134"/>
      <c r="HU74" s="134"/>
      <c r="HV74" s="134"/>
      <c r="HW74" s="134"/>
      <c r="HX74" s="134"/>
      <c r="HY74" s="134"/>
      <c r="HZ74" s="134"/>
      <c r="IA74" s="134"/>
      <c r="IB74" s="134"/>
      <c r="IC74" s="134"/>
      <c r="ID74" s="134"/>
      <c r="IE74" s="134"/>
      <c r="IF74" s="134"/>
      <c r="IG74" s="134"/>
      <c r="IH74" s="134"/>
      <c r="II74" s="134"/>
      <c r="IJ74" s="134"/>
      <c r="IK74" s="134"/>
      <c r="IL74" s="134"/>
      <c r="IM74" s="134"/>
      <c r="IN74" s="134"/>
      <c r="IO74" s="134"/>
      <c r="IP74" s="134"/>
      <c r="IQ74" s="134"/>
      <c r="IR74" s="134"/>
      <c r="IS74" s="134"/>
      <c r="IT74" s="134"/>
      <c r="IU74" s="134"/>
      <c r="IV74" s="134"/>
    </row>
    <row r="75" spans="1:256" s="128" customFormat="1" ht="23.1" customHeight="1" x14ac:dyDescent="0.5">
      <c r="A75" s="137" t="s">
        <v>130</v>
      </c>
      <c r="B75" s="136"/>
      <c r="C75" s="136"/>
      <c r="D75" s="136"/>
      <c r="E75" s="40"/>
      <c r="F75" s="40"/>
      <c r="G75" s="40"/>
      <c r="H75" s="40"/>
      <c r="I75" s="40"/>
      <c r="J75" s="40"/>
      <c r="K75" s="40"/>
      <c r="L75" s="38"/>
      <c r="M75" s="38"/>
    </row>
    <row r="76" spans="1:256" s="128" customFormat="1" ht="23.1" customHeight="1" x14ac:dyDescent="0.5">
      <c r="A76" s="136"/>
      <c r="B76" s="138" t="s">
        <v>131</v>
      </c>
      <c r="C76" s="136"/>
      <c r="D76" s="136"/>
      <c r="E76" s="40"/>
      <c r="F76" s="40"/>
      <c r="G76" s="40"/>
      <c r="H76" s="40"/>
      <c r="I76" s="40"/>
      <c r="J76" s="40"/>
      <c r="K76" s="40"/>
      <c r="L76" s="38"/>
      <c r="M76" s="38"/>
    </row>
    <row r="77" spans="1:256" s="128" customFormat="1" ht="23.1" customHeight="1" x14ac:dyDescent="0.5">
      <c r="A77" s="136"/>
      <c r="B77" s="138"/>
      <c r="C77" s="136" t="s">
        <v>132</v>
      </c>
      <c r="D77" s="138" t="s">
        <v>133</v>
      </c>
      <c r="E77" s="44"/>
      <c r="F77" s="44"/>
      <c r="G77" s="44"/>
      <c r="H77" s="40"/>
      <c r="I77" s="59">
        <v>0</v>
      </c>
      <c r="J77" s="58"/>
      <c r="K77" s="58">
        <v>18889355.82</v>
      </c>
      <c r="L77" s="38"/>
      <c r="M77" s="38"/>
    </row>
    <row r="78" spans="1:256" s="136" customFormat="1" ht="23.1" customHeight="1" x14ac:dyDescent="0.5">
      <c r="B78" s="138"/>
      <c r="C78" s="136" t="s">
        <v>134</v>
      </c>
      <c r="D78" s="136" t="s">
        <v>135</v>
      </c>
      <c r="E78" s="55"/>
      <c r="F78" s="55"/>
      <c r="G78" s="55"/>
      <c r="H78" s="45"/>
      <c r="J78" s="139"/>
      <c r="K78" s="139"/>
      <c r="M78" s="45"/>
    </row>
    <row r="79" spans="1:256" s="128" customFormat="1" ht="23.1" customHeight="1" x14ac:dyDescent="0.5">
      <c r="A79" s="136"/>
      <c r="B79" s="138"/>
      <c r="C79" s="138"/>
      <c r="D79" s="136" t="s">
        <v>136</v>
      </c>
      <c r="E79" s="44"/>
      <c r="F79" s="44"/>
      <c r="G79" s="44"/>
      <c r="H79" s="40"/>
      <c r="I79" s="42">
        <v>-132191.44</v>
      </c>
      <c r="J79" s="58"/>
      <c r="K79" s="58">
        <v>548207.21</v>
      </c>
      <c r="L79" s="38"/>
      <c r="M79" s="38"/>
      <c r="N79" s="47"/>
    </row>
    <row r="80" spans="1:256" s="128" customFormat="1" ht="23.1" customHeight="1" x14ac:dyDescent="0.5">
      <c r="B80" s="140"/>
      <c r="C80" s="140"/>
      <c r="E80" s="44"/>
      <c r="F80" s="40"/>
      <c r="G80" s="44"/>
      <c r="H80" s="40"/>
      <c r="I80" s="44"/>
      <c r="J80" s="40"/>
      <c r="K80" s="44"/>
      <c r="L80" s="38"/>
      <c r="M80" s="38"/>
    </row>
    <row r="81" spans="9:11" ht="23.1" customHeight="1" x14ac:dyDescent="0.5">
      <c r="I81" s="18"/>
      <c r="K81" s="18"/>
    </row>
    <row r="1235" spans="9:9" ht="23.1" customHeight="1" x14ac:dyDescent="0.5">
      <c r="I1235" s="127">
        <v>0</v>
      </c>
    </row>
  </sheetData>
  <mergeCells count="15">
    <mergeCell ref="I73:K73"/>
    <mergeCell ref="A34:K34"/>
    <mergeCell ref="A1:K1"/>
    <mergeCell ref="A2:K2"/>
    <mergeCell ref="A3:K3"/>
    <mergeCell ref="A4:K4"/>
    <mergeCell ref="I5:K5"/>
    <mergeCell ref="A70:K70"/>
    <mergeCell ref="A71:K71"/>
    <mergeCell ref="A35:K35"/>
    <mergeCell ref="A36:K36"/>
    <mergeCell ref="A37:K37"/>
    <mergeCell ref="I38:K38"/>
    <mergeCell ref="A68:K68"/>
    <mergeCell ref="A69:K69"/>
  </mergeCells>
  <pageMargins left="0.78740157480314965" right="0.39370078740157483" top="0.82677165354330717" bottom="1.1811023622047245" header="0.51181102362204722" footer="1.1811023622047245"/>
  <pageSetup paperSize="9" fitToWidth="0" fitToHeight="0" orientation="portrait" blackAndWhite="1" r:id="rId1"/>
  <headerFooter>
    <oddFooter>&amp;L&amp;"Angsana New,Regular"&amp;16Notes to financial statements form an integral part of these statements.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Financial position</vt:lpstr>
      <vt:lpstr>Compriehensive income </vt:lpstr>
      <vt:lpstr>Statements of changes</vt:lpstr>
      <vt:lpstr>Cash flow </vt:lpstr>
      <vt:lpstr>'Cash flow '!Print_Area</vt:lpstr>
      <vt:lpstr>'Compriehensive income '!Print_Area</vt:lpstr>
      <vt:lpstr>'Financial position'!Print_Area</vt:lpstr>
      <vt:lpstr>'Statements of changes'!Print_Area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Sasithorn Nikarnrum</cp:lastModifiedBy>
  <cp:revision/>
  <cp:lastPrinted>2026-02-21T02:50:54Z</cp:lastPrinted>
  <dcterms:created xsi:type="dcterms:W3CDTF">2006-05-10T11:03:36Z</dcterms:created>
  <dcterms:modified xsi:type="dcterms:W3CDTF">2026-02-21T02:50:59Z</dcterms:modified>
  <cp:category/>
  <cp:contentStatus/>
</cp:coreProperties>
</file>